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5192" windowHeight="9972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'Ark1'!$A$1:$P$42</definedName>
  </definedNames>
  <calcPr fullCalcOnLoad="1"/>
</workbook>
</file>

<file path=xl/sharedStrings.xml><?xml version="1.0" encoding="utf-8"?>
<sst xmlns="http://schemas.openxmlformats.org/spreadsheetml/2006/main" count="63" uniqueCount="46">
  <si>
    <t>Delt.</t>
  </si>
  <si>
    <t>Navn:</t>
  </si>
  <si>
    <t>John P.D. Kønigsberg</t>
  </si>
  <si>
    <t>Klub:</t>
  </si>
  <si>
    <t>Semler Idræt</t>
  </si>
  <si>
    <t>H/Cap</t>
  </si>
  <si>
    <t>TOTAL</t>
  </si>
  <si>
    <t>Tine Bune</t>
  </si>
  <si>
    <t>Snit</t>
  </si>
  <si>
    <t>D S B</t>
  </si>
  <si>
    <t>Irma Nielsen</t>
  </si>
  <si>
    <t>Coop Idræt</t>
  </si>
  <si>
    <t>Jonna Holm</t>
  </si>
  <si>
    <t>Grethe Aggergaard</t>
  </si>
  <si>
    <t>Danske Bank</t>
  </si>
  <si>
    <t>Molly Frausing</t>
  </si>
  <si>
    <t>Annette Sørensen</t>
  </si>
  <si>
    <t>L I F</t>
  </si>
  <si>
    <t>Bjarne Carlslund</t>
  </si>
  <si>
    <t>Resul.</t>
  </si>
  <si>
    <t>F S K B H JULESTÆVNE M/HANDICAP</t>
  </si>
  <si>
    <t>30. NOVEMBER 2019</t>
  </si>
  <si>
    <t xml:space="preserve">   START KL. 08,30</t>
  </si>
  <si>
    <t>Jan Andersen</t>
  </si>
  <si>
    <t>Morten Brogaard</t>
  </si>
  <si>
    <t>Palle Mølgård</t>
  </si>
  <si>
    <t>Peer Nielsen</t>
  </si>
  <si>
    <t>Jan Brogaard</t>
  </si>
  <si>
    <t>Jørgen Andersen</t>
  </si>
  <si>
    <t>Frank Aggergaard</t>
  </si>
  <si>
    <t>Team One</t>
  </si>
  <si>
    <t>Frank Johnsen</t>
  </si>
  <si>
    <t>Kaj Wieczorek</t>
  </si>
  <si>
    <t>Disa</t>
  </si>
  <si>
    <t>Susanne Jancey</t>
  </si>
  <si>
    <t>A L I</t>
  </si>
  <si>
    <t>Toni Glud</t>
  </si>
  <si>
    <t>Carsten Hammershøj</t>
  </si>
  <si>
    <t>Casper Hammershøj</t>
  </si>
  <si>
    <t>Per Nielsen</t>
  </si>
  <si>
    <t>Rene Nielsen</t>
  </si>
  <si>
    <t>Majbrit Brandt</t>
  </si>
  <si>
    <t>Jan Lund Skov</t>
  </si>
  <si>
    <t>Nordea</t>
  </si>
  <si>
    <t>Bjarne Skipper</t>
  </si>
  <si>
    <t>Ban.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</si>
</sst>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</numFmts>
  <fonts count="40">
    <font>
      <sz val="10"/>
      <name val="Arial"/>
      <family val="0"/>
    </font>
    <font>
      <i/>
      <sz val="14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15</xdr:col>
      <xdr:colOff>666750</xdr:colOff>
      <xdr:row>3</xdr:row>
      <xdr:rowOff>200025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6267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70"/>
  <sheetViews>
    <sheetView tabSelected="1" zoomScalePageLayoutView="0" workbookViewId="0" topLeftCell="A1">
      <selection activeCell="A37" sqref="A37"/>
    </sheetView>
  </sheetViews>
  <sheetFormatPr defaultColWidth="5.7109375" defaultRowHeight="19.5" customHeight="1"/>
  <cols>
    <col min="1" max="2" width="5.7109375" style="14" customWidth="1"/>
    <col min="3" max="3" width="1.7109375" style="3" customWidth="1"/>
    <col min="4" max="7" width="5.7109375" style="3" customWidth="1"/>
    <col min="8" max="8" width="2.7109375" style="3" customWidth="1"/>
    <col min="9" max="9" width="0.2890625" style="3" customWidth="1"/>
    <col min="10" max="10" width="1.7109375" style="3" customWidth="1"/>
    <col min="11" max="12" width="9.28125" style="3" customWidth="1"/>
    <col min="13" max="13" width="7.8515625" style="7" customWidth="1"/>
    <col min="14" max="14" width="7.7109375" style="7" customWidth="1"/>
    <col min="15" max="15" width="10.7109375" style="9" customWidth="1"/>
    <col min="16" max="16" width="11.140625" style="9" customWidth="1"/>
    <col min="17" max="16384" width="5.7109375" style="3" customWidth="1"/>
  </cols>
  <sheetData>
    <row r="6" ht="24" customHeight="1">
      <c r="E6" s="10" t="s">
        <v>20</v>
      </c>
    </row>
    <row r="7" spans="7:14" ht="24" customHeight="1">
      <c r="G7" s="17" t="s">
        <v>21</v>
      </c>
      <c r="H7" s="17"/>
      <c r="I7" s="17"/>
      <c r="J7" s="17"/>
      <c r="K7" s="17"/>
      <c r="L7" s="17"/>
      <c r="M7" s="17"/>
      <c r="N7" s="17"/>
    </row>
    <row r="8" ht="24" customHeight="1">
      <c r="H8" s="10"/>
    </row>
    <row r="9" spans="1:16" s="1" customFormat="1" ht="19.5" customHeight="1">
      <c r="A9" s="15"/>
      <c r="B9" s="12" t="s">
        <v>22</v>
      </c>
      <c r="K9" s="11"/>
      <c r="M9" s="4"/>
      <c r="N9" s="4"/>
      <c r="O9" s="8"/>
      <c r="P9" s="8"/>
    </row>
    <row r="10" spans="1:16" s="1" customFormat="1" ht="19.5" customHeight="1">
      <c r="A10" s="4" t="s">
        <v>45</v>
      </c>
      <c r="B10" s="4" t="s">
        <v>0</v>
      </c>
      <c r="D10" s="1" t="s">
        <v>1</v>
      </c>
      <c r="K10" s="1" t="s">
        <v>3</v>
      </c>
      <c r="M10" s="4" t="s">
        <v>8</v>
      </c>
      <c r="N10" s="4" t="s">
        <v>19</v>
      </c>
      <c r="O10" s="8" t="s">
        <v>5</v>
      </c>
      <c r="P10" s="8" t="s">
        <v>6</v>
      </c>
    </row>
    <row r="11" spans="1:18" s="2" customFormat="1" ht="16.5" customHeight="1">
      <c r="A11" s="4">
        <v>3</v>
      </c>
      <c r="B11" s="4">
        <v>1</v>
      </c>
      <c r="C11" s="5"/>
      <c r="D11" s="18" t="s">
        <v>7</v>
      </c>
      <c r="E11" s="18"/>
      <c r="F11" s="18"/>
      <c r="G11" s="18"/>
      <c r="H11" s="18"/>
      <c r="I11" s="18"/>
      <c r="J11" s="5"/>
      <c r="K11" s="18" t="s">
        <v>9</v>
      </c>
      <c r="L11" s="18"/>
      <c r="M11" s="4">
        <v>197</v>
      </c>
      <c r="N11" s="4"/>
      <c r="O11" s="8">
        <f>SUM(13*70%*4)</f>
        <v>36.4</v>
      </c>
      <c r="P11" s="8">
        <f>(O11+N11)</f>
        <v>36.4</v>
      </c>
      <c r="Q11" s="5"/>
      <c r="R11" s="6"/>
    </row>
    <row r="12" spans="1:18" s="2" customFormat="1" ht="16.5" customHeight="1">
      <c r="A12" s="4">
        <v>3</v>
      </c>
      <c r="B12" s="4">
        <v>2</v>
      </c>
      <c r="C12" s="5"/>
      <c r="D12" s="18" t="s">
        <v>10</v>
      </c>
      <c r="E12" s="18"/>
      <c r="F12" s="18"/>
      <c r="G12" s="18"/>
      <c r="H12" s="18"/>
      <c r="I12" s="18"/>
      <c r="J12" s="5"/>
      <c r="K12" s="18" t="s">
        <v>11</v>
      </c>
      <c r="L12" s="18"/>
      <c r="M12" s="4">
        <v>164</v>
      </c>
      <c r="N12" s="4"/>
      <c r="O12" s="8">
        <f>SUM(46*70%*4)</f>
        <v>128.79999999999998</v>
      </c>
      <c r="P12" s="8">
        <f aca="true" t="shared" si="0" ref="P12:P36">(O12+N12)</f>
        <v>128.79999999999998</v>
      </c>
      <c r="Q12" s="5"/>
      <c r="R12" s="6"/>
    </row>
    <row r="13" spans="1:18" s="2" customFormat="1" ht="16.5" customHeight="1">
      <c r="A13" s="4">
        <v>4</v>
      </c>
      <c r="B13" s="4">
        <v>3</v>
      </c>
      <c r="C13" s="5"/>
      <c r="D13" s="18" t="s">
        <v>12</v>
      </c>
      <c r="E13" s="18"/>
      <c r="F13" s="18"/>
      <c r="G13" s="18"/>
      <c r="H13" s="18"/>
      <c r="I13" s="18"/>
      <c r="J13" s="5"/>
      <c r="K13" s="18" t="s">
        <v>9</v>
      </c>
      <c r="L13" s="18"/>
      <c r="M13" s="4">
        <v>172</v>
      </c>
      <c r="N13" s="4"/>
      <c r="O13" s="8">
        <f>SUM(38*70%*4)</f>
        <v>106.39999999999999</v>
      </c>
      <c r="P13" s="8">
        <f t="shared" si="0"/>
        <v>106.39999999999999</v>
      </c>
      <c r="Q13" s="5"/>
      <c r="R13" s="6"/>
    </row>
    <row r="14" spans="1:18" s="2" customFormat="1" ht="16.5" customHeight="1">
      <c r="A14" s="4">
        <v>4</v>
      </c>
      <c r="B14" s="4">
        <v>4</v>
      </c>
      <c r="C14" s="5"/>
      <c r="D14" s="18" t="s">
        <v>13</v>
      </c>
      <c r="E14" s="18"/>
      <c r="F14" s="18"/>
      <c r="G14" s="18"/>
      <c r="H14" s="18"/>
      <c r="I14" s="18"/>
      <c r="J14" s="5"/>
      <c r="K14" s="18" t="s">
        <v>14</v>
      </c>
      <c r="L14" s="18"/>
      <c r="M14" s="4">
        <v>160</v>
      </c>
      <c r="N14" s="4"/>
      <c r="O14" s="8">
        <f>SUM(50*70%*4)</f>
        <v>140</v>
      </c>
      <c r="P14" s="8">
        <f t="shared" si="0"/>
        <v>140</v>
      </c>
      <c r="Q14" s="5"/>
      <c r="R14" s="6"/>
    </row>
    <row r="15" spans="1:18" s="2" customFormat="1" ht="16.5" customHeight="1">
      <c r="A15" s="4">
        <v>5</v>
      </c>
      <c r="B15" s="4">
        <v>5</v>
      </c>
      <c r="C15" s="5"/>
      <c r="D15" s="18" t="s">
        <v>15</v>
      </c>
      <c r="E15" s="18"/>
      <c r="F15" s="18"/>
      <c r="G15" s="18"/>
      <c r="H15" s="18"/>
      <c r="I15" s="18"/>
      <c r="J15" s="5"/>
      <c r="K15" s="18" t="s">
        <v>11</v>
      </c>
      <c r="L15" s="18"/>
      <c r="M15" s="4">
        <v>148</v>
      </c>
      <c r="N15" s="4"/>
      <c r="O15" s="8">
        <f>SUM(62*70%*4)</f>
        <v>173.6</v>
      </c>
      <c r="P15" s="8">
        <f t="shared" si="0"/>
        <v>173.6</v>
      </c>
      <c r="Q15" s="5"/>
      <c r="R15" s="6"/>
    </row>
    <row r="16" spans="1:18" s="2" customFormat="1" ht="16.5" customHeight="1">
      <c r="A16" s="4">
        <v>5</v>
      </c>
      <c r="B16" s="4">
        <v>6</v>
      </c>
      <c r="C16" s="5"/>
      <c r="D16" s="18" t="s">
        <v>16</v>
      </c>
      <c r="E16" s="18"/>
      <c r="F16" s="18"/>
      <c r="G16" s="18"/>
      <c r="H16" s="18"/>
      <c r="I16" s="18"/>
      <c r="J16" s="5"/>
      <c r="K16" s="18" t="s">
        <v>17</v>
      </c>
      <c r="L16" s="18"/>
      <c r="M16" s="4">
        <v>142</v>
      </c>
      <c r="N16" s="4"/>
      <c r="O16" s="8">
        <f>SUM(68*70%*4)</f>
        <v>190.39999999999998</v>
      </c>
      <c r="P16" s="8">
        <f t="shared" si="0"/>
        <v>190.39999999999998</v>
      </c>
      <c r="Q16" s="5"/>
      <c r="R16" s="6"/>
    </row>
    <row r="17" spans="1:18" s="2" customFormat="1" ht="16.5" customHeight="1">
      <c r="A17" s="4">
        <v>6</v>
      </c>
      <c r="B17" s="4">
        <v>7</v>
      </c>
      <c r="C17" s="5"/>
      <c r="D17" s="18" t="s">
        <v>18</v>
      </c>
      <c r="E17" s="18"/>
      <c r="F17" s="18"/>
      <c r="G17" s="18"/>
      <c r="H17" s="18"/>
      <c r="I17" s="18"/>
      <c r="J17" s="5"/>
      <c r="K17" s="18" t="s">
        <v>14</v>
      </c>
      <c r="L17" s="18"/>
      <c r="M17" s="4">
        <v>180</v>
      </c>
      <c r="N17" s="4"/>
      <c r="O17" s="8">
        <f>SUM(30*70%*4)</f>
        <v>84</v>
      </c>
      <c r="P17" s="8">
        <f t="shared" si="0"/>
        <v>84</v>
      </c>
      <c r="Q17" s="5"/>
      <c r="R17" s="6"/>
    </row>
    <row r="18" spans="1:18" s="2" customFormat="1" ht="16.5" customHeight="1">
      <c r="A18" s="4">
        <v>6</v>
      </c>
      <c r="B18" s="4">
        <v>8</v>
      </c>
      <c r="C18" s="5"/>
      <c r="D18" s="18" t="s">
        <v>23</v>
      </c>
      <c r="E18" s="18"/>
      <c r="F18" s="18"/>
      <c r="G18" s="18"/>
      <c r="H18" s="18"/>
      <c r="I18" s="18"/>
      <c r="J18" s="5"/>
      <c r="K18" s="18" t="s">
        <v>4</v>
      </c>
      <c r="L18" s="18"/>
      <c r="M18" s="4">
        <v>181</v>
      </c>
      <c r="N18" s="4"/>
      <c r="O18" s="8">
        <f>SUM(29*70%*4)</f>
        <v>81.19999999999999</v>
      </c>
      <c r="P18" s="8">
        <f t="shared" si="0"/>
        <v>81.19999999999999</v>
      </c>
      <c r="Q18" s="5"/>
      <c r="R18" s="6"/>
    </row>
    <row r="19" spans="1:18" s="2" customFormat="1" ht="16.5" customHeight="1">
      <c r="A19" s="4">
        <v>7</v>
      </c>
      <c r="B19" s="4">
        <v>9</v>
      </c>
      <c r="C19" s="5"/>
      <c r="D19" s="18" t="s">
        <v>24</v>
      </c>
      <c r="E19" s="18"/>
      <c r="F19" s="18"/>
      <c r="G19" s="18"/>
      <c r="H19" s="18"/>
      <c r="I19" s="18"/>
      <c r="J19" s="5"/>
      <c r="K19" s="18" t="s">
        <v>11</v>
      </c>
      <c r="L19" s="18"/>
      <c r="M19" s="4">
        <v>156</v>
      </c>
      <c r="N19" s="4"/>
      <c r="O19" s="8">
        <f>SUM(54*70%*4)</f>
        <v>151.2</v>
      </c>
      <c r="P19" s="8">
        <f t="shared" si="0"/>
        <v>151.2</v>
      </c>
      <c r="Q19" s="5"/>
      <c r="R19" s="6"/>
    </row>
    <row r="20" spans="1:18" s="2" customFormat="1" ht="16.5" customHeight="1">
      <c r="A20" s="4">
        <v>7</v>
      </c>
      <c r="B20" s="4">
        <v>10</v>
      </c>
      <c r="C20" s="5"/>
      <c r="D20" s="18" t="s">
        <v>25</v>
      </c>
      <c r="E20" s="18"/>
      <c r="F20" s="18"/>
      <c r="G20" s="18"/>
      <c r="H20" s="18"/>
      <c r="I20" s="18"/>
      <c r="J20" s="5"/>
      <c r="K20" s="18" t="s">
        <v>4</v>
      </c>
      <c r="L20" s="18"/>
      <c r="M20" s="4">
        <v>160</v>
      </c>
      <c r="N20" s="4"/>
      <c r="O20" s="8">
        <f>SUM(50*70%*4)</f>
        <v>140</v>
      </c>
      <c r="P20" s="8">
        <f t="shared" si="0"/>
        <v>140</v>
      </c>
      <c r="Q20" s="5"/>
      <c r="R20" s="6"/>
    </row>
    <row r="21" spans="1:18" s="2" customFormat="1" ht="16.5" customHeight="1">
      <c r="A21" s="4">
        <v>8</v>
      </c>
      <c r="B21" s="4">
        <v>11</v>
      </c>
      <c r="C21" s="5"/>
      <c r="D21" s="18" t="s">
        <v>26</v>
      </c>
      <c r="E21" s="18"/>
      <c r="F21" s="18"/>
      <c r="G21" s="18"/>
      <c r="H21" s="18"/>
      <c r="I21" s="18"/>
      <c r="J21" s="5"/>
      <c r="K21" s="18" t="s">
        <v>17</v>
      </c>
      <c r="L21" s="18"/>
      <c r="M21" s="4">
        <v>164</v>
      </c>
      <c r="N21" s="4"/>
      <c r="O21" s="8">
        <f>SUM(46*70%*4)</f>
        <v>128.79999999999998</v>
      </c>
      <c r="P21" s="8">
        <f t="shared" si="0"/>
        <v>128.79999999999998</v>
      </c>
      <c r="Q21" s="5"/>
      <c r="R21" s="6"/>
    </row>
    <row r="22" spans="1:18" s="2" customFormat="1" ht="16.5" customHeight="1">
      <c r="A22" s="4">
        <v>8</v>
      </c>
      <c r="B22" s="4">
        <v>12</v>
      </c>
      <c r="C22" s="5"/>
      <c r="D22" s="18" t="s">
        <v>27</v>
      </c>
      <c r="E22" s="18"/>
      <c r="F22" s="18"/>
      <c r="G22" s="18"/>
      <c r="H22" s="18"/>
      <c r="I22" s="18"/>
      <c r="J22" s="5"/>
      <c r="K22" s="18" t="s">
        <v>11</v>
      </c>
      <c r="L22" s="18"/>
      <c r="M22" s="4">
        <v>160</v>
      </c>
      <c r="N22" s="4"/>
      <c r="O22" s="8">
        <f>SUM(50*70%*4)</f>
        <v>140</v>
      </c>
      <c r="P22" s="8">
        <f t="shared" si="0"/>
        <v>140</v>
      </c>
      <c r="Q22" s="5"/>
      <c r="R22" s="6"/>
    </row>
    <row r="23" spans="1:18" s="2" customFormat="1" ht="16.5" customHeight="1">
      <c r="A23" s="4">
        <v>9</v>
      </c>
      <c r="B23" s="4">
        <v>13</v>
      </c>
      <c r="C23" s="5"/>
      <c r="D23" s="18" t="s">
        <v>28</v>
      </c>
      <c r="E23" s="18"/>
      <c r="F23" s="18"/>
      <c r="G23" s="18"/>
      <c r="H23" s="18"/>
      <c r="I23" s="18"/>
      <c r="J23" s="5"/>
      <c r="K23" s="18" t="s">
        <v>17</v>
      </c>
      <c r="L23" s="18"/>
      <c r="M23" s="4">
        <v>183</v>
      </c>
      <c r="N23" s="4"/>
      <c r="O23" s="8">
        <f>SUM(27*70%*4)</f>
        <v>75.6</v>
      </c>
      <c r="P23" s="8">
        <f t="shared" si="0"/>
        <v>75.6</v>
      </c>
      <c r="Q23" s="5"/>
      <c r="R23" s="6"/>
    </row>
    <row r="24" spans="1:18" s="2" customFormat="1" ht="16.5" customHeight="1">
      <c r="A24" s="4">
        <v>9</v>
      </c>
      <c r="B24" s="4">
        <v>14</v>
      </c>
      <c r="C24" s="5"/>
      <c r="D24" s="18" t="s">
        <v>29</v>
      </c>
      <c r="E24" s="18"/>
      <c r="F24" s="18"/>
      <c r="G24" s="18"/>
      <c r="H24" s="18"/>
      <c r="I24" s="18"/>
      <c r="J24" s="5"/>
      <c r="K24" s="18" t="s">
        <v>30</v>
      </c>
      <c r="L24" s="18"/>
      <c r="M24" s="4">
        <v>173</v>
      </c>
      <c r="N24" s="4"/>
      <c r="O24" s="8">
        <f>SUM(37*70%*4)</f>
        <v>103.6</v>
      </c>
      <c r="P24" s="8">
        <f t="shared" si="0"/>
        <v>103.6</v>
      </c>
      <c r="Q24" s="5"/>
      <c r="R24" s="6"/>
    </row>
    <row r="25" spans="1:18" s="2" customFormat="1" ht="16.5" customHeight="1">
      <c r="A25" s="4">
        <v>10</v>
      </c>
      <c r="B25" s="4">
        <v>15</v>
      </c>
      <c r="C25" s="5"/>
      <c r="D25" s="18" t="s">
        <v>31</v>
      </c>
      <c r="E25" s="18"/>
      <c r="F25" s="18"/>
      <c r="G25" s="18"/>
      <c r="H25" s="18"/>
      <c r="I25" s="18"/>
      <c r="J25" s="5"/>
      <c r="K25" s="18" t="s">
        <v>17</v>
      </c>
      <c r="L25" s="18"/>
      <c r="M25" s="4">
        <v>154</v>
      </c>
      <c r="N25" s="4"/>
      <c r="O25" s="8">
        <f>SUM(56*70%*4)</f>
        <v>156.79999999999998</v>
      </c>
      <c r="P25" s="8">
        <f t="shared" si="0"/>
        <v>156.79999999999998</v>
      </c>
      <c r="Q25" s="5"/>
      <c r="R25" s="6"/>
    </row>
    <row r="26" spans="1:18" s="2" customFormat="1" ht="16.5" customHeight="1">
      <c r="A26" s="4">
        <v>10</v>
      </c>
      <c r="B26" s="4">
        <v>16</v>
      </c>
      <c r="C26" s="5"/>
      <c r="D26" s="18" t="s">
        <v>32</v>
      </c>
      <c r="E26" s="18"/>
      <c r="F26" s="18"/>
      <c r="G26" s="18"/>
      <c r="H26" s="18"/>
      <c r="I26" s="18"/>
      <c r="J26" s="5"/>
      <c r="K26" s="18" t="s">
        <v>33</v>
      </c>
      <c r="L26" s="18"/>
      <c r="M26" s="4">
        <v>127</v>
      </c>
      <c r="N26" s="4"/>
      <c r="O26" s="8">
        <f>SUM(83*70%*4)</f>
        <v>232.39999999999998</v>
      </c>
      <c r="P26" s="8">
        <f t="shared" si="0"/>
        <v>232.39999999999998</v>
      </c>
      <c r="Q26" s="5"/>
      <c r="R26" s="6"/>
    </row>
    <row r="27" spans="1:18" s="2" customFormat="1" ht="16.5" customHeight="1">
      <c r="A27" s="4">
        <v>11</v>
      </c>
      <c r="B27" s="4">
        <v>17</v>
      </c>
      <c r="C27" s="5"/>
      <c r="D27" s="18" t="s">
        <v>34</v>
      </c>
      <c r="E27" s="18"/>
      <c r="F27" s="18"/>
      <c r="G27" s="18"/>
      <c r="H27" s="18"/>
      <c r="I27" s="18"/>
      <c r="J27" s="5"/>
      <c r="K27" s="18" t="s">
        <v>35</v>
      </c>
      <c r="L27" s="18"/>
      <c r="M27" s="4">
        <v>154</v>
      </c>
      <c r="N27" s="4"/>
      <c r="O27" s="8">
        <f>SUM(56*70%*4)</f>
        <v>156.79999999999998</v>
      </c>
      <c r="P27" s="8">
        <f t="shared" si="0"/>
        <v>156.79999999999998</v>
      </c>
      <c r="Q27" s="5"/>
      <c r="R27" s="6"/>
    </row>
    <row r="28" spans="1:18" s="2" customFormat="1" ht="16.5" customHeight="1">
      <c r="A28" s="4">
        <v>11</v>
      </c>
      <c r="B28" s="4">
        <v>18</v>
      </c>
      <c r="C28" s="5"/>
      <c r="D28" s="18" t="s">
        <v>36</v>
      </c>
      <c r="E28" s="18"/>
      <c r="F28" s="18"/>
      <c r="G28" s="18"/>
      <c r="H28" s="18"/>
      <c r="I28" s="18"/>
      <c r="J28" s="5"/>
      <c r="K28" s="18" t="s">
        <v>35</v>
      </c>
      <c r="L28" s="18"/>
      <c r="M28" s="4">
        <v>166</v>
      </c>
      <c r="N28" s="4"/>
      <c r="O28" s="8">
        <f>SUM(44*70%*4)</f>
        <v>123.19999999999999</v>
      </c>
      <c r="P28" s="8">
        <f t="shared" si="0"/>
        <v>123.19999999999999</v>
      </c>
      <c r="Q28" s="5"/>
      <c r="R28" s="6"/>
    </row>
    <row r="29" spans="1:18" s="2" customFormat="1" ht="16.5" customHeight="1">
      <c r="A29" s="4">
        <v>12</v>
      </c>
      <c r="B29" s="4">
        <v>19</v>
      </c>
      <c r="C29" s="5"/>
      <c r="D29" s="18" t="s">
        <v>37</v>
      </c>
      <c r="E29" s="18"/>
      <c r="F29" s="18"/>
      <c r="G29" s="18"/>
      <c r="H29" s="18"/>
      <c r="I29" s="18"/>
      <c r="J29" s="5"/>
      <c r="K29" s="18" t="s">
        <v>35</v>
      </c>
      <c r="L29" s="18"/>
      <c r="M29" s="4">
        <v>165</v>
      </c>
      <c r="N29" s="4"/>
      <c r="O29" s="8">
        <f>SUM(45*70%*4)</f>
        <v>125.99999999999999</v>
      </c>
      <c r="P29" s="8">
        <f t="shared" si="0"/>
        <v>125.99999999999999</v>
      </c>
      <c r="Q29" s="5"/>
      <c r="R29" s="6"/>
    </row>
    <row r="30" spans="1:18" s="2" customFormat="1" ht="16.5" customHeight="1">
      <c r="A30" s="4">
        <v>12</v>
      </c>
      <c r="B30" s="4">
        <v>20</v>
      </c>
      <c r="C30" s="5"/>
      <c r="D30" s="18" t="s">
        <v>38</v>
      </c>
      <c r="E30" s="18"/>
      <c r="F30" s="18"/>
      <c r="G30" s="18"/>
      <c r="H30" s="18"/>
      <c r="I30" s="18"/>
      <c r="J30" s="5"/>
      <c r="K30" s="18" t="s">
        <v>35</v>
      </c>
      <c r="L30" s="18"/>
      <c r="M30" s="4">
        <v>162</v>
      </c>
      <c r="N30" s="4"/>
      <c r="O30" s="8">
        <f>SUM(48*70%*4)</f>
        <v>134.39999999999998</v>
      </c>
      <c r="P30" s="8">
        <f t="shared" si="0"/>
        <v>134.39999999999998</v>
      </c>
      <c r="Q30" s="5"/>
      <c r="R30" s="6"/>
    </row>
    <row r="31" spans="1:18" s="2" customFormat="1" ht="16.5" customHeight="1">
      <c r="A31" s="4">
        <v>13</v>
      </c>
      <c r="B31" s="4">
        <v>21</v>
      </c>
      <c r="C31" s="5"/>
      <c r="D31" s="18" t="s">
        <v>39</v>
      </c>
      <c r="E31" s="18"/>
      <c r="F31" s="18"/>
      <c r="G31" s="18"/>
      <c r="H31" s="18"/>
      <c r="I31" s="18"/>
      <c r="J31" s="5"/>
      <c r="K31" s="18" t="s">
        <v>35</v>
      </c>
      <c r="L31" s="18"/>
      <c r="M31" s="4">
        <v>183</v>
      </c>
      <c r="N31" s="4"/>
      <c r="O31" s="8">
        <f>SUM(27*70%*4)</f>
        <v>75.6</v>
      </c>
      <c r="P31" s="8">
        <f t="shared" si="0"/>
        <v>75.6</v>
      </c>
      <c r="Q31" s="5"/>
      <c r="R31" s="6"/>
    </row>
    <row r="32" spans="1:18" s="2" customFormat="1" ht="16.5" customHeight="1">
      <c r="A32" s="4">
        <v>13</v>
      </c>
      <c r="B32" s="4">
        <v>22</v>
      </c>
      <c r="C32" s="5"/>
      <c r="D32" s="18" t="s">
        <v>2</v>
      </c>
      <c r="E32" s="18"/>
      <c r="F32" s="18"/>
      <c r="G32" s="18"/>
      <c r="H32" s="18"/>
      <c r="I32" s="18"/>
      <c r="J32" s="5"/>
      <c r="K32" s="18" t="s">
        <v>35</v>
      </c>
      <c r="L32" s="18"/>
      <c r="M32" s="4">
        <v>179</v>
      </c>
      <c r="N32" s="4"/>
      <c r="O32" s="8">
        <f>SUM(31*70%*4)</f>
        <v>86.8</v>
      </c>
      <c r="P32" s="8">
        <f t="shared" si="0"/>
        <v>86.8</v>
      </c>
      <c r="Q32" s="5"/>
      <c r="R32" s="6"/>
    </row>
    <row r="33" spans="1:18" s="2" customFormat="1" ht="16.5" customHeight="1">
      <c r="A33" s="4">
        <v>14</v>
      </c>
      <c r="B33" s="4">
        <v>23</v>
      </c>
      <c r="C33" s="5"/>
      <c r="D33" s="18" t="s">
        <v>40</v>
      </c>
      <c r="E33" s="18"/>
      <c r="F33" s="18"/>
      <c r="G33" s="18"/>
      <c r="H33" s="18"/>
      <c r="I33" s="18"/>
      <c r="J33" s="5"/>
      <c r="K33" s="18" t="s">
        <v>35</v>
      </c>
      <c r="L33" s="18"/>
      <c r="M33" s="4">
        <v>168</v>
      </c>
      <c r="N33" s="4"/>
      <c r="O33" s="8">
        <f>SUM(42*70%*4)</f>
        <v>117.6</v>
      </c>
      <c r="P33" s="8">
        <f t="shared" si="0"/>
        <v>117.6</v>
      </c>
      <c r="Q33" s="5"/>
      <c r="R33" s="6"/>
    </row>
    <row r="34" spans="1:18" s="2" customFormat="1" ht="16.5" customHeight="1">
      <c r="A34" s="4">
        <v>14</v>
      </c>
      <c r="B34" s="4">
        <v>24</v>
      </c>
      <c r="C34" s="5"/>
      <c r="D34" s="18" t="s">
        <v>41</v>
      </c>
      <c r="E34" s="18"/>
      <c r="F34" s="18"/>
      <c r="G34" s="18"/>
      <c r="H34" s="18"/>
      <c r="I34" s="18"/>
      <c r="J34" s="5"/>
      <c r="K34" s="18" t="s">
        <v>35</v>
      </c>
      <c r="L34" s="18"/>
      <c r="M34" s="4">
        <v>141</v>
      </c>
      <c r="N34" s="4"/>
      <c r="O34" s="8">
        <f>SUM(69*70%*4)</f>
        <v>193.2</v>
      </c>
      <c r="P34" s="8">
        <f t="shared" si="0"/>
        <v>193.2</v>
      </c>
      <c r="Q34" s="5"/>
      <c r="R34" s="6"/>
    </row>
    <row r="35" spans="1:18" s="2" customFormat="1" ht="16.5" customHeight="1">
      <c r="A35" s="4">
        <v>15</v>
      </c>
      <c r="B35" s="4">
        <v>54</v>
      </c>
      <c r="C35" s="5"/>
      <c r="D35" s="18" t="s">
        <v>42</v>
      </c>
      <c r="E35" s="18"/>
      <c r="F35" s="18"/>
      <c r="G35" s="18"/>
      <c r="H35" s="18"/>
      <c r="I35" s="18"/>
      <c r="J35" s="5"/>
      <c r="K35" s="18" t="s">
        <v>43</v>
      </c>
      <c r="L35" s="18"/>
      <c r="M35" s="4">
        <v>182</v>
      </c>
      <c r="N35" s="4"/>
      <c r="O35" s="8">
        <f>SUM(28*70%*4)</f>
        <v>78.39999999999999</v>
      </c>
      <c r="P35" s="8">
        <f t="shared" si="0"/>
        <v>78.39999999999999</v>
      </c>
      <c r="Q35" s="5"/>
      <c r="R35" s="6"/>
    </row>
    <row r="36" spans="1:18" s="2" customFormat="1" ht="16.5" customHeight="1">
      <c r="A36" s="4">
        <v>15</v>
      </c>
      <c r="B36" s="4">
        <v>55</v>
      </c>
      <c r="C36" s="5"/>
      <c r="D36" s="18" t="s">
        <v>44</v>
      </c>
      <c r="E36" s="18"/>
      <c r="F36" s="18"/>
      <c r="G36" s="18"/>
      <c r="H36" s="18"/>
      <c r="I36" s="18"/>
      <c r="J36" s="5"/>
      <c r="K36" s="18" t="s">
        <v>43</v>
      </c>
      <c r="L36" s="18"/>
      <c r="M36" s="4">
        <v>175</v>
      </c>
      <c r="N36" s="4"/>
      <c r="O36" s="8">
        <f>SUM(35*70%*4)</f>
        <v>98</v>
      </c>
      <c r="P36" s="8">
        <f t="shared" si="0"/>
        <v>98</v>
      </c>
      <c r="Q36" s="5"/>
      <c r="R36" s="6"/>
    </row>
    <row r="37" spans="1:18" s="2" customFormat="1" ht="16.5" customHeight="1">
      <c r="A37" s="13"/>
      <c r="B37" s="4"/>
      <c r="C37" s="5"/>
      <c r="D37" s="18"/>
      <c r="E37" s="18"/>
      <c r="F37" s="18"/>
      <c r="G37" s="18"/>
      <c r="H37" s="18"/>
      <c r="I37" s="18"/>
      <c r="J37" s="5"/>
      <c r="K37" s="18"/>
      <c r="L37" s="18"/>
      <c r="M37" s="4"/>
      <c r="N37" s="4"/>
      <c r="O37" s="8"/>
      <c r="P37" s="8"/>
      <c r="Q37" s="5"/>
      <c r="R37" s="6"/>
    </row>
    <row r="38" spans="1:18" s="2" customFormat="1" ht="16.5" customHeight="1">
      <c r="A38" s="13"/>
      <c r="B38" s="4"/>
      <c r="C38" s="5"/>
      <c r="D38" s="18"/>
      <c r="E38" s="18"/>
      <c r="F38" s="18"/>
      <c r="G38" s="18"/>
      <c r="H38" s="18"/>
      <c r="I38" s="18"/>
      <c r="J38" s="5"/>
      <c r="K38" s="18"/>
      <c r="L38" s="18"/>
      <c r="M38" s="4"/>
      <c r="N38" s="4"/>
      <c r="O38" s="8"/>
      <c r="P38" s="8"/>
      <c r="Q38" s="5"/>
      <c r="R38" s="6"/>
    </row>
    <row r="39" spans="1:18" s="2" customFormat="1" ht="16.5" customHeight="1">
      <c r="A39" s="13"/>
      <c r="B39" s="4"/>
      <c r="C39" s="5"/>
      <c r="D39" s="19"/>
      <c r="E39" s="19"/>
      <c r="F39" s="19"/>
      <c r="G39" s="19"/>
      <c r="H39" s="19"/>
      <c r="I39" s="5"/>
      <c r="J39" s="5"/>
      <c r="K39" s="18"/>
      <c r="L39" s="18"/>
      <c r="M39" s="4"/>
      <c r="N39" s="4"/>
      <c r="O39" s="8"/>
      <c r="P39" s="8"/>
      <c r="Q39" s="5"/>
      <c r="R39" s="6"/>
    </row>
    <row r="40" spans="1:18" s="2" customFormat="1" ht="16.5" customHeight="1">
      <c r="A40" s="13"/>
      <c r="B40" s="4"/>
      <c r="C40" s="5"/>
      <c r="D40" s="19"/>
      <c r="E40" s="19"/>
      <c r="F40" s="19"/>
      <c r="G40" s="19"/>
      <c r="H40" s="19"/>
      <c r="I40" s="5"/>
      <c r="J40" s="5"/>
      <c r="K40" s="18"/>
      <c r="L40" s="18"/>
      <c r="M40" s="4"/>
      <c r="N40" s="4"/>
      <c r="O40" s="8"/>
      <c r="P40" s="8"/>
      <c r="Q40" s="5"/>
      <c r="R40" s="6"/>
    </row>
    <row r="41" spans="1:18" s="2" customFormat="1" ht="16.5" customHeight="1">
      <c r="A41" s="13"/>
      <c r="B41" s="4"/>
      <c r="C41" s="5"/>
      <c r="D41" s="19"/>
      <c r="E41" s="19"/>
      <c r="F41" s="19"/>
      <c r="G41" s="19"/>
      <c r="H41" s="19"/>
      <c r="I41" s="5"/>
      <c r="J41" s="5"/>
      <c r="K41" s="18"/>
      <c r="L41" s="18"/>
      <c r="M41" s="4"/>
      <c r="N41" s="4"/>
      <c r="O41" s="8"/>
      <c r="P41" s="8"/>
      <c r="Q41" s="5"/>
      <c r="R41" s="6"/>
    </row>
    <row r="42" spans="1:18" s="2" customFormat="1" ht="16.5" customHeight="1">
      <c r="A42" s="13"/>
      <c r="B42" s="4"/>
      <c r="C42" s="5"/>
      <c r="D42" s="19"/>
      <c r="E42" s="19"/>
      <c r="F42" s="19"/>
      <c r="G42" s="19"/>
      <c r="H42" s="19"/>
      <c r="I42" s="5"/>
      <c r="J42" s="5"/>
      <c r="K42" s="18"/>
      <c r="L42" s="18"/>
      <c r="M42" s="4"/>
      <c r="N42" s="4"/>
      <c r="O42" s="8"/>
      <c r="P42" s="8"/>
      <c r="Q42" s="5"/>
      <c r="R42" s="6"/>
    </row>
    <row r="43" spans="1:18" s="2" customFormat="1" ht="19.5" customHeight="1">
      <c r="A43" s="16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4"/>
      <c r="N43" s="4"/>
      <c r="O43" s="8"/>
      <c r="P43" s="8"/>
      <c r="Q43" s="5"/>
      <c r="R43" s="6"/>
    </row>
    <row r="44" spans="1:18" s="2" customFormat="1" ht="19.5" customHeight="1">
      <c r="A44" s="16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4"/>
      <c r="N44" s="4"/>
      <c r="O44" s="8"/>
      <c r="P44" s="8"/>
      <c r="Q44" s="5"/>
      <c r="R44" s="6"/>
    </row>
    <row r="45" spans="1:18" s="2" customFormat="1" ht="19.5" customHeight="1">
      <c r="A45" s="16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  <c r="N45" s="4"/>
      <c r="O45" s="8"/>
      <c r="P45" s="8"/>
      <c r="Q45" s="5"/>
      <c r="R45" s="6"/>
    </row>
    <row r="46" spans="1:18" s="2" customFormat="1" ht="19.5" customHeight="1">
      <c r="A46" s="16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4"/>
      <c r="N46" s="4"/>
      <c r="O46" s="8"/>
      <c r="P46" s="8"/>
      <c r="Q46" s="5"/>
      <c r="R46" s="6"/>
    </row>
    <row r="47" spans="1:18" s="2" customFormat="1" ht="19.5" customHeight="1">
      <c r="A47" s="16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4"/>
      <c r="N47" s="4"/>
      <c r="O47" s="8"/>
      <c r="P47" s="8"/>
      <c r="Q47" s="5"/>
      <c r="R47" s="6"/>
    </row>
    <row r="48" spans="1:18" s="2" customFormat="1" ht="19.5" customHeight="1">
      <c r="A48" s="16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4"/>
      <c r="N48" s="4"/>
      <c r="O48" s="8"/>
      <c r="P48" s="8"/>
      <c r="Q48" s="5"/>
      <c r="R48" s="6"/>
    </row>
    <row r="49" spans="1:18" s="2" customFormat="1" ht="19.5" customHeight="1">
      <c r="A49" s="16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4"/>
      <c r="N49" s="4"/>
      <c r="O49" s="8"/>
      <c r="P49" s="8"/>
      <c r="Q49" s="5"/>
      <c r="R49" s="6"/>
    </row>
    <row r="50" spans="1:18" s="2" customFormat="1" ht="19.5" customHeight="1">
      <c r="A50" s="16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4"/>
      <c r="N50" s="4"/>
      <c r="O50" s="8"/>
      <c r="P50" s="8"/>
      <c r="Q50" s="5"/>
      <c r="R50" s="6"/>
    </row>
    <row r="51" spans="1:18" s="2" customFormat="1" ht="19.5" customHeight="1">
      <c r="A51" s="16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4"/>
      <c r="N51" s="4"/>
      <c r="O51" s="8"/>
      <c r="P51" s="8"/>
      <c r="Q51" s="5"/>
      <c r="R51" s="6"/>
    </row>
    <row r="52" spans="1:18" s="2" customFormat="1" ht="19.5" customHeight="1">
      <c r="A52" s="16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4"/>
      <c r="N52" s="4"/>
      <c r="O52" s="8"/>
      <c r="P52" s="8"/>
      <c r="Q52" s="5"/>
      <c r="R52" s="6"/>
    </row>
    <row r="53" spans="1:18" s="2" customFormat="1" ht="19.5" customHeight="1">
      <c r="A53" s="16"/>
      <c r="B53" s="15"/>
      <c r="C53" s="5"/>
      <c r="D53" s="5"/>
      <c r="E53" s="5"/>
      <c r="F53" s="5"/>
      <c r="G53" s="5"/>
      <c r="H53" s="5"/>
      <c r="I53" s="5"/>
      <c r="J53" s="5"/>
      <c r="K53" s="5"/>
      <c r="L53" s="5"/>
      <c r="M53" s="4"/>
      <c r="N53" s="4"/>
      <c r="O53" s="8"/>
      <c r="P53" s="8"/>
      <c r="Q53" s="5"/>
      <c r="R53" s="6"/>
    </row>
    <row r="54" spans="1:18" s="2" customFormat="1" ht="19.5" customHeight="1">
      <c r="A54" s="16"/>
      <c r="B54" s="15"/>
      <c r="C54" s="5"/>
      <c r="D54" s="5"/>
      <c r="E54" s="5"/>
      <c r="F54" s="5"/>
      <c r="G54" s="5"/>
      <c r="H54" s="5"/>
      <c r="I54" s="5"/>
      <c r="J54" s="5"/>
      <c r="K54" s="5"/>
      <c r="L54" s="5"/>
      <c r="M54" s="4"/>
      <c r="N54" s="4"/>
      <c r="O54" s="8"/>
      <c r="P54" s="8"/>
      <c r="Q54" s="5"/>
      <c r="R54" s="6"/>
    </row>
    <row r="55" spans="1:18" s="2" customFormat="1" ht="19.5" customHeight="1">
      <c r="A55" s="16"/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M55" s="4"/>
      <c r="N55" s="4"/>
      <c r="O55" s="8"/>
      <c r="P55" s="8"/>
      <c r="Q55" s="5"/>
      <c r="R55" s="6"/>
    </row>
    <row r="56" spans="1:18" s="2" customFormat="1" ht="19.5" customHeight="1">
      <c r="A56" s="16"/>
      <c r="B56" s="15"/>
      <c r="C56" s="5"/>
      <c r="D56" s="5"/>
      <c r="E56" s="5"/>
      <c r="F56" s="5"/>
      <c r="G56" s="5"/>
      <c r="H56" s="5"/>
      <c r="I56" s="5"/>
      <c r="J56" s="5"/>
      <c r="K56" s="5"/>
      <c r="L56" s="5"/>
      <c r="M56" s="4"/>
      <c r="N56" s="4"/>
      <c r="O56" s="8"/>
      <c r="P56" s="8"/>
      <c r="Q56" s="5"/>
      <c r="R56" s="6"/>
    </row>
    <row r="57" spans="1:18" s="2" customFormat="1" ht="19.5" customHeight="1">
      <c r="A57" s="16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4"/>
      <c r="N57" s="4"/>
      <c r="O57" s="8"/>
      <c r="P57" s="8"/>
      <c r="Q57" s="5"/>
      <c r="R57" s="6"/>
    </row>
    <row r="58" spans="1:18" s="2" customFormat="1" ht="19.5" customHeight="1">
      <c r="A58" s="16"/>
      <c r="B58" s="15"/>
      <c r="C58" s="5"/>
      <c r="D58" s="5"/>
      <c r="E58" s="5"/>
      <c r="F58" s="5"/>
      <c r="G58" s="5"/>
      <c r="H58" s="5"/>
      <c r="I58" s="5"/>
      <c r="J58" s="5"/>
      <c r="K58" s="5"/>
      <c r="L58" s="5"/>
      <c r="M58" s="4"/>
      <c r="N58" s="4"/>
      <c r="O58" s="8"/>
      <c r="P58" s="8"/>
      <c r="Q58" s="5"/>
      <c r="R58" s="6"/>
    </row>
    <row r="59" spans="1:18" s="2" customFormat="1" ht="19.5" customHeight="1">
      <c r="A59" s="16"/>
      <c r="B59" s="15"/>
      <c r="C59" s="5"/>
      <c r="D59" s="5"/>
      <c r="E59" s="5"/>
      <c r="F59" s="5"/>
      <c r="G59" s="5"/>
      <c r="H59" s="5"/>
      <c r="I59" s="5"/>
      <c r="J59" s="5"/>
      <c r="K59" s="5"/>
      <c r="L59" s="5"/>
      <c r="M59" s="4"/>
      <c r="N59" s="4"/>
      <c r="O59" s="8"/>
      <c r="P59" s="8"/>
      <c r="Q59" s="5"/>
      <c r="R59" s="6"/>
    </row>
    <row r="60" spans="1:18" s="2" customFormat="1" ht="19.5" customHeight="1">
      <c r="A60" s="16"/>
      <c r="B60" s="15"/>
      <c r="C60" s="5"/>
      <c r="D60" s="5"/>
      <c r="E60" s="5"/>
      <c r="F60" s="5"/>
      <c r="G60" s="5"/>
      <c r="H60" s="5"/>
      <c r="I60" s="5"/>
      <c r="J60" s="5"/>
      <c r="K60" s="5"/>
      <c r="L60" s="5"/>
      <c r="M60" s="4"/>
      <c r="N60" s="4"/>
      <c r="O60" s="8"/>
      <c r="P60" s="8"/>
      <c r="Q60" s="5"/>
      <c r="R60" s="6"/>
    </row>
    <row r="61" spans="1:18" s="2" customFormat="1" ht="19.5" customHeight="1">
      <c r="A61" s="16"/>
      <c r="B61" s="15"/>
      <c r="C61" s="5"/>
      <c r="D61" s="5"/>
      <c r="E61" s="5"/>
      <c r="F61" s="5"/>
      <c r="G61" s="5"/>
      <c r="H61" s="5"/>
      <c r="I61" s="5"/>
      <c r="J61" s="5"/>
      <c r="K61" s="5"/>
      <c r="L61" s="5"/>
      <c r="M61" s="4"/>
      <c r="N61" s="4"/>
      <c r="O61" s="8"/>
      <c r="P61" s="8"/>
      <c r="Q61" s="5"/>
      <c r="R61" s="6"/>
    </row>
    <row r="62" spans="1:18" s="2" customFormat="1" ht="19.5" customHeight="1">
      <c r="A62" s="16"/>
      <c r="B62" s="15"/>
      <c r="C62" s="5"/>
      <c r="D62" s="5"/>
      <c r="E62" s="5"/>
      <c r="F62" s="5"/>
      <c r="G62" s="5"/>
      <c r="H62" s="5"/>
      <c r="I62" s="5"/>
      <c r="J62" s="5"/>
      <c r="K62" s="5"/>
      <c r="L62" s="5"/>
      <c r="M62" s="4"/>
      <c r="N62" s="4"/>
      <c r="O62" s="8"/>
      <c r="P62" s="8"/>
      <c r="Q62" s="5"/>
      <c r="R62" s="6"/>
    </row>
    <row r="63" spans="1:18" s="2" customFormat="1" ht="19.5" customHeight="1">
      <c r="A63" s="16"/>
      <c r="B63" s="15"/>
      <c r="C63" s="5"/>
      <c r="D63" s="5"/>
      <c r="E63" s="5"/>
      <c r="F63" s="5"/>
      <c r="G63" s="5"/>
      <c r="H63" s="5"/>
      <c r="I63" s="5"/>
      <c r="J63" s="5"/>
      <c r="K63" s="5"/>
      <c r="L63" s="5"/>
      <c r="M63" s="4"/>
      <c r="N63" s="4"/>
      <c r="O63" s="8"/>
      <c r="P63" s="8"/>
      <c r="Q63" s="5"/>
      <c r="R63" s="6"/>
    </row>
    <row r="64" spans="1:18" s="2" customFormat="1" ht="19.5" customHeight="1">
      <c r="A64" s="16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4"/>
      <c r="N64" s="4"/>
      <c r="O64" s="8"/>
      <c r="P64" s="8"/>
      <c r="Q64" s="5"/>
      <c r="R64" s="6"/>
    </row>
    <row r="65" spans="1:18" s="2" customFormat="1" ht="19.5" customHeight="1">
      <c r="A65" s="16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4"/>
      <c r="N65" s="4"/>
      <c r="O65" s="8"/>
      <c r="P65" s="8"/>
      <c r="Q65" s="5"/>
      <c r="R65" s="6"/>
    </row>
    <row r="66" spans="1:18" s="2" customFormat="1" ht="19.5" customHeight="1">
      <c r="A66" s="16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4"/>
      <c r="N66" s="4"/>
      <c r="O66" s="8"/>
      <c r="P66" s="8"/>
      <c r="Q66" s="5"/>
      <c r="R66" s="6"/>
    </row>
    <row r="67" spans="1:18" s="2" customFormat="1" ht="19.5" customHeight="1">
      <c r="A67" s="16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4"/>
      <c r="N67" s="4"/>
      <c r="O67" s="8"/>
      <c r="P67" s="8"/>
      <c r="Q67" s="5"/>
      <c r="R67" s="6"/>
    </row>
    <row r="68" spans="1:18" s="2" customFormat="1" ht="19.5" customHeight="1">
      <c r="A68" s="16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4"/>
      <c r="N68" s="4"/>
      <c r="O68" s="8"/>
      <c r="P68" s="8"/>
      <c r="Q68" s="5"/>
      <c r="R68" s="6"/>
    </row>
    <row r="69" spans="2:17" ht="19.5" customHeight="1"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4"/>
      <c r="N69" s="4"/>
      <c r="O69" s="8"/>
      <c r="P69" s="8"/>
      <c r="Q69" s="1"/>
    </row>
    <row r="70" spans="2:17" ht="19.5" customHeight="1"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4"/>
      <c r="N70" s="4"/>
      <c r="O70" s="8"/>
      <c r="P70" s="8"/>
      <c r="Q70" s="1"/>
    </row>
  </sheetData>
  <sheetProtection/>
  <mergeCells count="64">
    <mergeCell ref="D39:H39"/>
    <mergeCell ref="D40:H40"/>
    <mergeCell ref="D41:H41"/>
    <mergeCell ref="D42:H42"/>
    <mergeCell ref="K39:L39"/>
    <mergeCell ref="K40:L40"/>
    <mergeCell ref="K41:L41"/>
    <mergeCell ref="K42:L42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33:L33"/>
    <mergeCell ref="K22:L22"/>
    <mergeCell ref="K23:L23"/>
    <mergeCell ref="K24:L24"/>
    <mergeCell ref="K25:L25"/>
    <mergeCell ref="K26:L26"/>
    <mergeCell ref="K27:L27"/>
    <mergeCell ref="K34:L34"/>
    <mergeCell ref="K35:L35"/>
    <mergeCell ref="K36:L36"/>
    <mergeCell ref="K37:L37"/>
    <mergeCell ref="K38:L38"/>
    <mergeCell ref="K28:L28"/>
    <mergeCell ref="K29:L29"/>
    <mergeCell ref="K30:L30"/>
    <mergeCell ref="K31:L31"/>
    <mergeCell ref="K32:L3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Knudsen</dc:creator>
  <cp:keywords/>
  <dc:description/>
  <cp:lastModifiedBy>FSKBH</cp:lastModifiedBy>
  <cp:lastPrinted>2019-11-08T06:30:02Z</cp:lastPrinted>
  <dcterms:created xsi:type="dcterms:W3CDTF">2011-01-19T14:00:24Z</dcterms:created>
  <dcterms:modified xsi:type="dcterms:W3CDTF">2019-11-10T07:36:26Z</dcterms:modified>
  <cp:category/>
  <cp:version/>
  <cp:contentType/>
  <cp:contentStatus/>
</cp:coreProperties>
</file>