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BL_SnitTop" sheetId="1" r:id="rId1"/>
    <sheet name="Ark1" sheetId="2" r:id="rId2"/>
  </sheets>
  <definedNames/>
  <calcPr fullCalcOnLoad="1"/>
</workbook>
</file>

<file path=xl/sharedStrings.xml><?xml version="1.0" encoding="utf-8"?>
<sst xmlns="http://schemas.openxmlformats.org/spreadsheetml/2006/main" count="165" uniqueCount="146">
  <si>
    <t>Navn</t>
  </si>
  <si>
    <t>Snit</t>
  </si>
  <si>
    <t>Klasse</t>
  </si>
  <si>
    <t>D</t>
  </si>
  <si>
    <t>Bjarne Linnemann</t>
  </si>
  <si>
    <t>M</t>
  </si>
  <si>
    <t>Frank Johanneson</t>
  </si>
  <si>
    <t>A</t>
  </si>
  <si>
    <t>John Sørensen</t>
  </si>
  <si>
    <t>Thorbjørn Jensen</t>
  </si>
  <si>
    <t>B</t>
  </si>
  <si>
    <t>Bjarne Olsen</t>
  </si>
  <si>
    <t>C</t>
  </si>
  <si>
    <t>Bent Knudsen</t>
  </si>
  <si>
    <t>Allan Jensen</t>
  </si>
  <si>
    <t>Dan Jespersen</t>
  </si>
  <si>
    <t>Kim Jakobsen</t>
  </si>
  <si>
    <t>Michael Gringer</t>
  </si>
  <si>
    <t>Allan Mortensen</t>
  </si>
  <si>
    <t>Stephen Eckhausen</t>
  </si>
  <si>
    <t>Bjarne Henriksen</t>
  </si>
  <si>
    <t>Brian Jensen</t>
  </si>
  <si>
    <t>Jens Mortensen</t>
  </si>
  <si>
    <t>E</t>
  </si>
  <si>
    <t>Michael Larsen</t>
  </si>
  <si>
    <t>Tony Andersen</t>
  </si>
  <si>
    <t>Niels Vestergaard</t>
  </si>
  <si>
    <t>Peter J Nielsen</t>
  </si>
  <si>
    <t>Finn Serritzlev</t>
  </si>
  <si>
    <t>Hanne Toft</t>
  </si>
  <si>
    <t>Dan Emanuel</t>
  </si>
  <si>
    <t>Bjarne Nielsen</t>
  </si>
  <si>
    <t>Jan Larsen</t>
  </si>
  <si>
    <t>Ole Karlsen</t>
  </si>
  <si>
    <t>Joan Olsen</t>
  </si>
  <si>
    <t>Arne Sund</t>
  </si>
  <si>
    <t>Hans Hammerdahl</t>
  </si>
  <si>
    <t>John Grønval</t>
  </si>
  <si>
    <t>Mads Olesen</t>
  </si>
  <si>
    <t>Arne Engholm</t>
  </si>
  <si>
    <t>Søren Kirstein</t>
  </si>
  <si>
    <t>Henrik Sørensen</t>
  </si>
  <si>
    <t>Peter Petersen</t>
  </si>
  <si>
    <t>Peter Madsen</t>
  </si>
  <si>
    <t>Christian Jensen</t>
  </si>
  <si>
    <t>Per Nielsen</t>
  </si>
  <si>
    <t>Annie Nielsen</t>
  </si>
  <si>
    <t>Ole Christensen</t>
  </si>
  <si>
    <t>Niels Wrønding</t>
  </si>
  <si>
    <t>Jesper Iversen</t>
  </si>
  <si>
    <t>Allan Hansen</t>
  </si>
  <si>
    <t>Palle Bleg</t>
  </si>
  <si>
    <t>Brian Olien</t>
  </si>
  <si>
    <t>Svend-Erik Christensen</t>
  </si>
  <si>
    <t>Ole Quistgaard</t>
  </si>
  <si>
    <t>Knud Møller</t>
  </si>
  <si>
    <t>Flemming Fries</t>
  </si>
  <si>
    <t>Erik Jørgensen</t>
  </si>
  <si>
    <t>Bo Jørgensen</t>
  </si>
  <si>
    <t>Bent Østerby</t>
  </si>
  <si>
    <t>Bjarne Lundberg</t>
  </si>
  <si>
    <t>Palle Jensen</t>
  </si>
  <si>
    <t>René Andersen</t>
  </si>
  <si>
    <t>Jan Kirkeby</t>
  </si>
  <si>
    <t>Jan Kolster</t>
  </si>
  <si>
    <t>Erik Lund</t>
  </si>
  <si>
    <t>Rita Bach</t>
  </si>
  <si>
    <t>Mogens Frederiksen</t>
  </si>
  <si>
    <t>Jesper Johansen</t>
  </si>
  <si>
    <t xml:space="preserve"> </t>
  </si>
  <si>
    <t>HI</t>
  </si>
  <si>
    <t>Enkeltmedlem</t>
  </si>
  <si>
    <t>DFIF</t>
  </si>
  <si>
    <t>Enkelmands</t>
  </si>
  <si>
    <t>12,00- **</t>
  </si>
  <si>
    <t>Spiller alle mod alle</t>
  </si>
  <si>
    <t>08,00- 11,99</t>
  </si>
  <si>
    <t>videre til næste runde, der er opsamling efter 1.</t>
  </si>
  <si>
    <t>06,00- 07,99</t>
  </si>
  <si>
    <t>(Spiller alle mod alle, hvis der er færre end 9</t>
  </si>
  <si>
    <t>04,00- 05,99</t>
  </si>
  <si>
    <t xml:space="preserve">03,00- 03,99 </t>
  </si>
  <si>
    <t>00,00- 02,99</t>
  </si>
  <si>
    <t>Er der snit der mangler eller forkert så kontakt mig efter årsmødet</t>
  </si>
  <si>
    <t>Bjørn Semberg</t>
  </si>
  <si>
    <t>Tryg og Nordea Liv &amp; Pension</t>
  </si>
  <si>
    <t>Brian Telander</t>
  </si>
  <si>
    <t>Bold- &amp; Idrætsklubben DSB</t>
  </si>
  <si>
    <t>Carlsberg Tuborg Idrætsforenin</t>
  </si>
  <si>
    <t>IF Royal Copenhagen</t>
  </si>
  <si>
    <t>Jernbanens Idrætsforening Kbh</t>
  </si>
  <si>
    <t>I.F.Bispebjerg Hospital</t>
  </si>
  <si>
    <t>LEO Sport</t>
  </si>
  <si>
    <t>Lundbeck Sport</t>
  </si>
  <si>
    <t>De Gamles By If.</t>
  </si>
  <si>
    <t>Hans Jakob Sternkopf</t>
  </si>
  <si>
    <t>Man B &amp; W Diesel Idrætsklub</t>
  </si>
  <si>
    <t>Amager Hospital IF</t>
  </si>
  <si>
    <t>Rigshospitalets idrætsforening</t>
  </si>
  <si>
    <t>Henrik Guldbrandsen</t>
  </si>
  <si>
    <t>Sven Wiborg</t>
  </si>
  <si>
    <t>John Tordrup</t>
  </si>
  <si>
    <t>Ejner Jensen</t>
  </si>
  <si>
    <t>Jack Christensen</t>
  </si>
  <si>
    <t>Lars Modig</t>
  </si>
  <si>
    <t>Lejf Henriksen</t>
  </si>
  <si>
    <t>Jan Bräuner</t>
  </si>
  <si>
    <t>Og hvor mange der stadig har registreret snit</t>
  </si>
  <si>
    <t>Steen Søndergaard</t>
  </si>
  <si>
    <t>Geert Skatholm</t>
  </si>
  <si>
    <t>Per Taarnborg Hansen</t>
  </si>
  <si>
    <t>Svend Nordfang</t>
  </si>
  <si>
    <t>Henrik Klein</t>
  </si>
  <si>
    <t>Ib Andersen</t>
  </si>
  <si>
    <t>Søren Frandsen</t>
  </si>
  <si>
    <t>Jon Norup</t>
  </si>
  <si>
    <t>Dan Herss</t>
  </si>
  <si>
    <t>Poul Erik Nielsen</t>
  </si>
  <si>
    <t>Jack Fravn</t>
  </si>
  <si>
    <t>Per Bo Hansen</t>
  </si>
  <si>
    <t>Henrik Danielsen</t>
  </si>
  <si>
    <t>Off. Snit</t>
  </si>
  <si>
    <t>Herre C</t>
  </si>
  <si>
    <t>Jan Pedersen</t>
  </si>
  <si>
    <t>Paul Billing</t>
  </si>
  <si>
    <t>Herre Elite</t>
  </si>
  <si>
    <t>Claus Bo Jensen</t>
  </si>
  <si>
    <t>René Skovvang</t>
  </si>
  <si>
    <t>forskeld</t>
  </si>
  <si>
    <t>FSKBU</t>
  </si>
  <si>
    <t>Række</t>
  </si>
  <si>
    <t xml:space="preserve"> fremgang</t>
  </si>
  <si>
    <t>Frank Larsen</t>
  </si>
  <si>
    <t>Bystævneparkens Idrætsforening</t>
  </si>
  <si>
    <t>Peter Korsgaard</t>
  </si>
  <si>
    <t>Kim Rysgaard Larsen</t>
  </si>
  <si>
    <t>René Jensen</t>
  </si>
  <si>
    <t>FSKBH</t>
  </si>
  <si>
    <t>Klaus Mørck</t>
  </si>
  <si>
    <t>Henrik Alsted Faurskov</t>
  </si>
  <si>
    <t>Jesper Nielsen</t>
  </si>
  <si>
    <t>Thomas Roerslev</t>
  </si>
  <si>
    <t>snit oversigt 2023</t>
  </si>
  <si>
    <t>Lisa Lin Eckhausen</t>
  </si>
  <si>
    <t>Keld Thomsen</t>
  </si>
  <si>
    <t>John Ingemann Larsen</t>
  </si>
</sst>
</file>

<file path=xl/styles.xml><?xml version="1.0" encoding="utf-8"?>
<styleSheet xmlns="http://schemas.openxmlformats.org/spreadsheetml/2006/main">
  <numFmts count="30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Ja&quot;;&quot;Ja&quot;;&quot;Nej&quot;"/>
    <numFmt numFmtId="171" formatCode="&quot;Sand&quot;;&quot;Sand&quot;;&quot;Falsk&quot;"/>
    <numFmt numFmtId="172" formatCode="&quot;Til&quot;;&quot;Til&quot;;&quot;Fra&quot;"/>
    <numFmt numFmtId="173" formatCode="[$€-2]\ #.##000_);[Red]\([$€-2]\ #.##000\)"/>
    <numFmt numFmtId="174" formatCode="0.0"/>
    <numFmt numFmtId="175" formatCode="0.000"/>
    <numFmt numFmtId="176" formatCode="0.00000"/>
    <numFmt numFmtId="177" formatCode="0.0000"/>
    <numFmt numFmtId="178" formatCode="dd/mm"/>
    <numFmt numFmtId="179" formatCode="&quot;Sandt&quot;;&quot;Sandt&quot;;&quot;Falsk&quot;"/>
    <numFmt numFmtId="180" formatCode="0.0000000000"/>
    <numFmt numFmtId="181" formatCode="0.00000000000"/>
    <numFmt numFmtId="182" formatCode="0.000000000"/>
    <numFmt numFmtId="183" formatCode="0.00000000"/>
    <numFmt numFmtId="184" formatCode="0.0000000"/>
    <numFmt numFmtId="185" formatCode="0.00000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7.7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63"/>
      <name val="Arial"/>
      <family val="2"/>
    </font>
    <font>
      <b/>
      <sz val="14"/>
      <color indexed="8"/>
      <name val="Arial"/>
      <family val="2"/>
    </font>
    <font>
      <b/>
      <u val="single"/>
      <sz val="14"/>
      <color indexed="8"/>
      <name val="Arial"/>
      <family val="2"/>
    </font>
    <font>
      <sz val="28"/>
      <color indexed="8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7.6"/>
      <color indexed="63"/>
      <name val="Arial"/>
      <family val="2"/>
    </font>
    <font>
      <b/>
      <sz val="17.6"/>
      <color indexed="63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7.7"/>
      <color theme="1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rgb="FFFF0000"/>
      <name val="Arial"/>
      <family val="2"/>
    </font>
    <font>
      <sz val="17.6"/>
      <color rgb="FF1E1E1E"/>
      <name val="Arial"/>
      <family val="2"/>
    </font>
    <font>
      <sz val="9"/>
      <color rgb="FF1E1E1E"/>
      <name val="Arial"/>
      <family val="2"/>
    </font>
    <font>
      <b/>
      <sz val="17.6"/>
      <color rgb="FF1E1E1E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sz val="28"/>
      <color theme="1"/>
      <name val="Arial"/>
      <family val="2"/>
    </font>
    <font>
      <b/>
      <u val="single"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40" fillId="21" borderId="2" applyNumberFormat="0" applyAlignment="0" applyProtection="0"/>
    <xf numFmtId="0" fontId="41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0" borderId="3" applyNumberFormat="0" applyAlignment="0" applyProtection="0"/>
    <xf numFmtId="0" fontId="45" fillId="30" borderId="3" applyNumberFormat="0" applyAlignment="0" applyProtection="0"/>
    <xf numFmtId="0" fontId="46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48" fillId="21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9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 horizontal="left" indent="15"/>
    </xf>
    <xf numFmtId="0" fontId="56" fillId="0" borderId="0" xfId="0" applyFont="1" applyAlignment="1">
      <alignment/>
    </xf>
    <xf numFmtId="0" fontId="0" fillId="0" borderId="0" xfId="0" applyAlignment="1">
      <alignment/>
    </xf>
    <xf numFmtId="0" fontId="5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7" fillId="0" borderId="0" xfId="0" applyFont="1" applyAlignment="1">
      <alignment/>
    </xf>
    <xf numFmtId="0" fontId="57" fillId="0" borderId="0" xfId="0" applyFont="1" applyAlignment="1">
      <alignment/>
    </xf>
    <xf numFmtId="0" fontId="54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/>
    </xf>
    <xf numFmtId="0" fontId="5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9" fillId="0" borderId="0" xfId="0" applyNumberFormat="1" applyFont="1" applyFill="1" applyBorder="1" applyAlignment="1">
      <alignment horizontal="center"/>
    </xf>
    <xf numFmtId="0" fontId="60" fillId="0" borderId="0" xfId="0" applyNumberFormat="1" applyFont="1" applyFill="1" applyBorder="1" applyAlignment="1">
      <alignment/>
    </xf>
    <xf numFmtId="0" fontId="61" fillId="0" borderId="0" xfId="0" applyNumberFormat="1" applyFont="1" applyFill="1" applyBorder="1" applyAlignment="1">
      <alignment horizontal="center"/>
    </xf>
    <xf numFmtId="0" fontId="61" fillId="0" borderId="0" xfId="0" applyNumberFormat="1" applyFont="1" applyFill="1" applyBorder="1" applyAlignment="1">
      <alignment/>
    </xf>
    <xf numFmtId="0" fontId="31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60" fillId="0" borderId="0" xfId="0" applyNumberFormat="1" applyFont="1" applyFill="1" applyBorder="1" applyAlignment="1" quotePrefix="1">
      <alignment/>
    </xf>
    <xf numFmtId="0" fontId="60" fillId="0" borderId="0" xfId="0" applyNumberFormat="1" applyFont="1" applyFill="1" applyBorder="1" applyAlignment="1">
      <alignment horizontal="right" vertical="center"/>
    </xf>
    <xf numFmtId="0" fontId="62" fillId="0" borderId="0" xfId="0" applyNumberFormat="1" applyFont="1" applyFill="1" applyBorder="1" applyAlignment="1">
      <alignment horizontal="right"/>
    </xf>
    <xf numFmtId="0" fontId="61" fillId="0" borderId="0" xfId="0" applyNumberFormat="1" applyFont="1" applyFill="1" applyBorder="1" applyAlignment="1">
      <alignment/>
    </xf>
    <xf numFmtId="0" fontId="63" fillId="0" borderId="0" xfId="0" applyNumberFormat="1" applyFont="1" applyFill="1" applyBorder="1" applyAlignment="1">
      <alignment horizontal="right"/>
    </xf>
    <xf numFmtId="0" fontId="62" fillId="0" borderId="0" xfId="0" applyNumberFormat="1" applyFont="1" applyFill="1" applyBorder="1" applyAlignment="1" quotePrefix="1">
      <alignment horizontal="right"/>
    </xf>
    <xf numFmtId="0" fontId="63" fillId="0" borderId="0" xfId="0" applyNumberFormat="1" applyFont="1" applyFill="1" applyBorder="1" applyAlignment="1" quotePrefix="1">
      <alignment horizontal="right"/>
    </xf>
    <xf numFmtId="0" fontId="62" fillId="0" borderId="0" xfId="0" applyNumberFormat="1" applyFont="1" applyFill="1" applyAlignment="1">
      <alignment horizontal="right"/>
    </xf>
    <xf numFmtId="0" fontId="63" fillId="0" borderId="0" xfId="0" applyNumberFormat="1" applyFont="1" applyFill="1" applyBorder="1" applyAlignment="1">
      <alignment/>
    </xf>
    <xf numFmtId="0" fontId="64" fillId="0" borderId="0" xfId="0" applyNumberFormat="1" applyFont="1" applyFill="1" applyAlignment="1">
      <alignment horizontal="right"/>
    </xf>
    <xf numFmtId="0" fontId="63" fillId="0" borderId="0" xfId="0" applyNumberFormat="1" applyFont="1" applyFill="1" applyBorder="1" applyAlignment="1" quotePrefix="1">
      <alignment/>
    </xf>
    <xf numFmtId="0" fontId="65" fillId="0" borderId="0" xfId="0" applyNumberFormat="1" applyFont="1" applyFill="1" applyAlignment="1">
      <alignment horizontal="right"/>
    </xf>
    <xf numFmtId="0" fontId="65" fillId="0" borderId="0" xfId="0" applyNumberFormat="1" applyFont="1" applyFill="1" applyBorder="1" applyAlignment="1">
      <alignment horizontal="right"/>
    </xf>
    <xf numFmtId="0" fontId="62" fillId="0" borderId="0" xfId="0" applyNumberFormat="1" applyFont="1" applyFill="1" applyBorder="1" applyAlignment="1">
      <alignment/>
    </xf>
    <xf numFmtId="2" fontId="61" fillId="0" borderId="0" xfId="0" applyNumberFormat="1" applyFont="1" applyFill="1" applyBorder="1" applyAlignment="1">
      <alignment/>
    </xf>
    <xf numFmtId="0" fontId="62" fillId="0" borderId="10" xfId="0" applyNumberFormat="1" applyFont="1" applyFill="1" applyBorder="1" applyAlignment="1">
      <alignment horizontal="right"/>
    </xf>
    <xf numFmtId="0" fontId="66" fillId="0" borderId="11" xfId="0" applyNumberFormat="1" applyFont="1" applyFill="1" applyBorder="1" applyAlignment="1">
      <alignment/>
    </xf>
    <xf numFmtId="0" fontId="67" fillId="0" borderId="0" xfId="0" applyNumberFormat="1" applyFont="1" applyFill="1" applyAlignment="1">
      <alignment horizontal="right"/>
    </xf>
    <xf numFmtId="0" fontId="68" fillId="0" borderId="11" xfId="0" applyNumberFormat="1" applyFont="1" applyFill="1" applyBorder="1" applyAlignment="1">
      <alignment horizontal="right"/>
    </xf>
    <xf numFmtId="0" fontId="3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0" fontId="69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right" vertical="center"/>
    </xf>
    <xf numFmtId="0" fontId="70" fillId="0" borderId="0" xfId="0" applyNumberFormat="1" applyFont="1" applyFill="1" applyBorder="1" applyAlignment="1">
      <alignment horizontal="left"/>
    </xf>
    <xf numFmtId="0" fontId="70" fillId="0" borderId="0" xfId="0" applyNumberFormat="1" applyFont="1" applyFill="1" applyBorder="1" applyAlignment="1">
      <alignment horizontal="right"/>
    </xf>
    <xf numFmtId="0" fontId="70" fillId="0" borderId="0" xfId="0" applyNumberFormat="1" applyFont="1" applyFill="1" applyBorder="1" applyAlignment="1">
      <alignment/>
    </xf>
    <xf numFmtId="0" fontId="70" fillId="0" borderId="0" xfId="0" applyNumberFormat="1" applyFont="1" applyFill="1" applyBorder="1" applyAlignment="1">
      <alignment/>
    </xf>
    <xf numFmtId="0" fontId="66" fillId="0" borderId="0" xfId="0" applyNumberFormat="1" applyFont="1" applyFill="1" applyAlignment="1">
      <alignment/>
    </xf>
    <xf numFmtId="0" fontId="61" fillId="0" borderId="0" xfId="0" applyNumberFormat="1" applyFont="1" applyFill="1" applyBorder="1" applyAlignment="1" quotePrefix="1">
      <alignment/>
    </xf>
    <xf numFmtId="0" fontId="71" fillId="0" borderId="0" xfId="0" applyNumberFormat="1" applyFont="1" applyFill="1" applyBorder="1" applyAlignment="1">
      <alignment horizontal="center"/>
    </xf>
    <xf numFmtId="0" fontId="72" fillId="0" borderId="0" xfId="0" applyNumberFormat="1" applyFont="1" applyFill="1" applyBorder="1" applyAlignment="1">
      <alignment/>
    </xf>
    <xf numFmtId="0" fontId="60" fillId="0" borderId="0" xfId="0" applyNumberFormat="1" applyFont="1" applyFill="1" applyBorder="1" applyAlignment="1">
      <alignment/>
    </xf>
    <xf numFmtId="0" fontId="69" fillId="0" borderId="0" xfId="0" applyNumberFormat="1" applyFont="1" applyFill="1" applyBorder="1" applyAlignment="1">
      <alignment/>
    </xf>
  </cellXfs>
  <cellStyles count="75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20 % - Markeringsfarve1" xfId="21"/>
    <cellStyle name="20 % - Markeringsfarve2" xfId="22"/>
    <cellStyle name="20 % - Markeringsfarve3" xfId="23"/>
    <cellStyle name="20 % - Markeringsfarve4" xfId="24"/>
    <cellStyle name="20 % - Markeringsfarve5" xfId="25"/>
    <cellStyle name="20 % - Markeringsfarve6" xfId="26"/>
    <cellStyle name="40 % - Farve1" xfId="27"/>
    <cellStyle name="40 % - Farve2" xfId="28"/>
    <cellStyle name="40 % - Farve3" xfId="29"/>
    <cellStyle name="40 % - Farve4" xfId="30"/>
    <cellStyle name="40 % - Farve5" xfId="31"/>
    <cellStyle name="40 % - Farve6" xfId="32"/>
    <cellStyle name="40 % - Markeringsfarve1" xfId="33"/>
    <cellStyle name="40 % - Markeringsfarve2" xfId="34"/>
    <cellStyle name="40 % - Markeringsfarve3" xfId="35"/>
    <cellStyle name="40 % - Markeringsfarve4" xfId="36"/>
    <cellStyle name="40 % - Markeringsfarve5" xfId="37"/>
    <cellStyle name="40 % - Markeringsfarve6" xfId="38"/>
    <cellStyle name="60 % - Farve1" xfId="39"/>
    <cellStyle name="60 % - Farve2" xfId="40"/>
    <cellStyle name="60 % - Farve3" xfId="41"/>
    <cellStyle name="60 % - Farve4" xfId="42"/>
    <cellStyle name="60 % - Farve5" xfId="43"/>
    <cellStyle name="60 % - Farve6" xfId="44"/>
    <cellStyle name="60 % - Markeringsfarve1" xfId="45"/>
    <cellStyle name="60 % - Markeringsfarve2" xfId="46"/>
    <cellStyle name="60 % - Markeringsfarve3" xfId="47"/>
    <cellStyle name="60 % - Markeringsfarve4" xfId="48"/>
    <cellStyle name="60 % - Markeringsfarve5" xfId="49"/>
    <cellStyle name="60 % - Markeringsfarve6" xfId="50"/>
    <cellStyle name="Advarselstekst" xfId="51"/>
    <cellStyle name="Bemærk!" xfId="52"/>
    <cellStyle name="Beregning" xfId="53"/>
    <cellStyle name="Followed Hyperlink" xfId="54"/>
    <cellStyle name="Farve1" xfId="55"/>
    <cellStyle name="Farve2" xfId="56"/>
    <cellStyle name="Farve3" xfId="57"/>
    <cellStyle name="Farve4" xfId="58"/>
    <cellStyle name="Farve5" xfId="59"/>
    <cellStyle name="Farve6" xfId="60"/>
    <cellStyle name="Forklarende tekst" xfId="61"/>
    <cellStyle name="God" xfId="62"/>
    <cellStyle name="Input" xfId="63"/>
    <cellStyle name="Comma" xfId="64"/>
    <cellStyle name="Comma [0]" xfId="65"/>
    <cellStyle name="Kontroller celle" xfId="66"/>
    <cellStyle name="Kontrollér celle" xfId="67"/>
    <cellStyle name="Hyperlink" xfId="68"/>
    <cellStyle name="Markeringsfarve1" xfId="69"/>
    <cellStyle name="Markeringsfarve2" xfId="70"/>
    <cellStyle name="Markeringsfarve3" xfId="71"/>
    <cellStyle name="Markeringsfarve4" xfId="72"/>
    <cellStyle name="Markeringsfarve5" xfId="73"/>
    <cellStyle name="Markeringsfarve6" xfId="74"/>
    <cellStyle name="Neutral" xfId="75"/>
    <cellStyle name="Normal 2" xfId="76"/>
    <cellStyle name="Output" xfId="77"/>
    <cellStyle name="Overskrift 1" xfId="78"/>
    <cellStyle name="Overskrift 2" xfId="79"/>
    <cellStyle name="Overskrift 3" xfId="80"/>
    <cellStyle name="Overskrift 4" xfId="81"/>
    <cellStyle name="Percent" xfId="82"/>
    <cellStyle name="Sammenkædet celle" xfId="83"/>
    <cellStyle name="Titel" xfId="84"/>
    <cellStyle name="Total" xfId="85"/>
    <cellStyle name="Ugyldig" xfId="86"/>
    <cellStyle name="Currency" xfId="87"/>
    <cellStyle name="Currency [0]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5"/>
  <sheetViews>
    <sheetView tabSelected="1" workbookViewId="0" topLeftCell="A1">
      <selection activeCell="J77" sqref="J77"/>
    </sheetView>
  </sheetViews>
  <sheetFormatPr defaultColWidth="9.140625" defaultRowHeight="15"/>
  <cols>
    <col min="1" max="1" width="3.28125" style="18" bestFit="1" customWidth="1"/>
    <col min="2" max="2" width="24.8515625" style="16" customWidth="1"/>
    <col min="3" max="3" width="6.57421875" style="29" customWidth="1"/>
    <col min="4" max="4" width="7.00390625" style="25" bestFit="1" customWidth="1"/>
    <col min="5" max="5" width="11.57421875" style="23" bestFit="1" customWidth="1"/>
    <col min="6" max="6" width="8.8515625" style="18" hidden="1" customWidth="1"/>
    <col min="7" max="7" width="10.7109375" style="15" bestFit="1" customWidth="1"/>
    <col min="8" max="8" width="2.57421875" style="18" bestFit="1" customWidth="1"/>
    <col min="9" max="9" width="7.57421875" style="22" hidden="1" customWidth="1"/>
    <col min="10" max="10" width="11.28125" style="23" bestFit="1" customWidth="1"/>
    <col min="11" max="11" width="0.5625" style="23" customWidth="1"/>
    <col min="12" max="12" width="9.140625" style="24" customWidth="1"/>
    <col min="13" max="14" width="4.7109375" style="24" customWidth="1"/>
    <col min="15" max="15" width="3.7109375" style="24" customWidth="1"/>
    <col min="16" max="16" width="4.8515625" style="24" customWidth="1"/>
    <col min="17" max="17" width="4.00390625" style="24" customWidth="1"/>
    <col min="18" max="18" width="3.8515625" style="24" customWidth="1"/>
    <col min="19" max="19" width="4.140625" style="24" customWidth="1"/>
    <col min="20" max="16384" width="9.140625" style="24" customWidth="1"/>
  </cols>
  <sheetData>
    <row r="1" spans="1:10" ht="15.75" customHeight="1">
      <c r="A1" s="24"/>
      <c r="B1" s="55" t="s">
        <v>142</v>
      </c>
      <c r="C1" s="55"/>
      <c r="D1" s="55"/>
      <c r="E1" s="55"/>
      <c r="F1" s="55"/>
      <c r="G1" s="55"/>
      <c r="H1" s="55"/>
      <c r="I1" s="55"/>
      <c r="J1" s="55"/>
    </row>
    <row r="2" spans="1:10" ht="15.75" customHeight="1">
      <c r="A2" s="24"/>
      <c r="B2" s="55"/>
      <c r="C2" s="55"/>
      <c r="D2" s="55"/>
      <c r="E2" s="55"/>
      <c r="F2" s="55"/>
      <c r="G2" s="55"/>
      <c r="H2" s="55"/>
      <c r="I2" s="55"/>
      <c r="J2" s="55"/>
    </row>
    <row r="3" spans="1:10" ht="15.75" customHeight="1">
      <c r="A3" s="24"/>
      <c r="B3" s="24"/>
      <c r="C3" s="24"/>
      <c r="D3" s="24"/>
      <c r="E3" s="24"/>
      <c r="F3" s="24"/>
      <c r="G3" s="24"/>
      <c r="H3" s="24"/>
      <c r="I3" s="24"/>
      <c r="J3" s="24"/>
    </row>
    <row r="4" spans="1:11" ht="15.75">
      <c r="A4" s="24"/>
      <c r="B4" s="24" t="s">
        <v>0</v>
      </c>
      <c r="C4" s="24" t="s">
        <v>72</v>
      </c>
      <c r="D4" s="24"/>
      <c r="E4" s="24"/>
      <c r="F4" s="24"/>
      <c r="G4" s="24" t="s">
        <v>129</v>
      </c>
      <c r="H4" s="24"/>
      <c r="I4" s="24"/>
      <c r="J4" s="24" t="s">
        <v>1</v>
      </c>
      <c r="K4" s="26"/>
    </row>
    <row r="5" spans="1:11" ht="15.75">
      <c r="A5" s="24"/>
      <c r="B5" s="24"/>
      <c r="C5" s="24" t="s">
        <v>2</v>
      </c>
      <c r="D5" s="24"/>
      <c r="E5" s="58" t="s">
        <v>121</v>
      </c>
      <c r="F5" s="24"/>
      <c r="G5" s="24" t="s">
        <v>130</v>
      </c>
      <c r="H5" s="24"/>
      <c r="I5" s="24" t="s">
        <v>128</v>
      </c>
      <c r="J5" s="24" t="s">
        <v>131</v>
      </c>
      <c r="K5" s="28"/>
    </row>
    <row r="6" spans="1:10" ht="18">
      <c r="A6" s="24"/>
      <c r="B6" s="56" t="s">
        <v>85</v>
      </c>
      <c r="C6" s="24"/>
      <c r="D6" s="24"/>
      <c r="E6" s="57"/>
      <c r="F6" s="24"/>
      <c r="G6" s="24"/>
      <c r="H6" s="24"/>
      <c r="I6" s="24"/>
      <c r="J6" s="24"/>
    </row>
    <row r="7" spans="1:11" ht="18">
      <c r="A7" s="24"/>
      <c r="B7" s="24" t="s">
        <v>6</v>
      </c>
      <c r="C7" s="24" t="str">
        <f>VLOOKUP(E7,Ark1!F$3:G$8,2)</f>
        <v>B</v>
      </c>
      <c r="D7" s="24">
        <v>11.89</v>
      </c>
      <c r="E7" s="57">
        <v>10.93</v>
      </c>
      <c r="F7" s="24"/>
      <c r="G7" s="57" t="str">
        <f>VLOOKUP(E7,Ark1!C$3:D$13,2)</f>
        <v>A</v>
      </c>
      <c r="H7" s="24"/>
      <c r="I7" s="24">
        <f>E7-D7</f>
        <v>-0.9600000000000009</v>
      </c>
      <c r="J7" s="35">
        <f>+I7/D7</f>
        <v>-0.08074011774600512</v>
      </c>
      <c r="K7" s="30">
        <f>+J7*100</f>
        <v>-8.074011774600512</v>
      </c>
    </row>
    <row r="8" spans="1:11" ht="18">
      <c r="A8" s="24"/>
      <c r="B8" s="24" t="s">
        <v>4</v>
      </c>
      <c r="C8" s="24" t="str">
        <f>VLOOKUP(E8,Ark1!F$3:G$8,2)</f>
        <v>B</v>
      </c>
      <c r="D8" s="24">
        <v>10.26</v>
      </c>
      <c r="E8" s="57">
        <v>9.27</v>
      </c>
      <c r="F8" s="24"/>
      <c r="G8" s="57" t="str">
        <f>VLOOKUP(E8,Ark1!C$3:D$13,2)</f>
        <v>A</v>
      </c>
      <c r="H8" s="24"/>
      <c r="I8" s="24">
        <f>E8-D8</f>
        <v>-0.9900000000000002</v>
      </c>
      <c r="J8" s="35">
        <f>+I8/D8</f>
        <v>-0.09649122807017546</v>
      </c>
      <c r="K8" s="30">
        <f>+J8*100</f>
        <v>-9.649122807017546</v>
      </c>
    </row>
    <row r="9" spans="1:11" ht="18">
      <c r="A9" s="24"/>
      <c r="B9" s="24" t="s">
        <v>8</v>
      </c>
      <c r="C9" s="24" t="str">
        <f>VLOOKUP(E9,Ark1!F$3:G$8,2)</f>
        <v>B</v>
      </c>
      <c r="D9" s="24">
        <v>9.28</v>
      </c>
      <c r="E9" s="57">
        <v>8.77</v>
      </c>
      <c r="F9" s="24"/>
      <c r="G9" s="57" t="str">
        <f>VLOOKUP(E9,Ark1!C$3:D$13,2)</f>
        <v>A</v>
      </c>
      <c r="H9" s="24"/>
      <c r="I9" s="24">
        <f>E9-D9</f>
        <v>-0.5099999999999998</v>
      </c>
      <c r="J9" s="35">
        <f>+I9/D9</f>
        <v>-0.054956896551724116</v>
      </c>
      <c r="K9" s="30">
        <f>+J9*100</f>
        <v>-5.495689655172412</v>
      </c>
    </row>
    <row r="10" spans="1:10" ht="18">
      <c r="A10" s="24"/>
      <c r="B10" s="24"/>
      <c r="C10" s="24"/>
      <c r="D10" s="24"/>
      <c r="E10" s="57"/>
      <c r="F10" s="24"/>
      <c r="G10" s="57"/>
      <c r="H10" s="24"/>
      <c r="I10" s="24"/>
      <c r="J10" s="35"/>
    </row>
    <row r="11" spans="1:10" ht="18">
      <c r="A11" s="24"/>
      <c r="B11" s="56" t="s">
        <v>87</v>
      </c>
      <c r="C11" s="24"/>
      <c r="D11" s="24"/>
      <c r="E11" s="57"/>
      <c r="F11" s="24"/>
      <c r="G11" s="57"/>
      <c r="H11" s="24"/>
      <c r="I11" s="24"/>
      <c r="J11" s="35"/>
    </row>
    <row r="12" spans="1:11" ht="18">
      <c r="A12" s="24"/>
      <c r="B12" s="24" t="s">
        <v>9</v>
      </c>
      <c r="C12" s="24" t="str">
        <f>VLOOKUP(E12,Ark1!F$3:G$8,2)</f>
        <v>A</v>
      </c>
      <c r="D12" s="24">
        <v>15.42</v>
      </c>
      <c r="E12" s="57">
        <v>14.28</v>
      </c>
      <c r="F12" s="24"/>
      <c r="G12" s="57" t="str">
        <f>VLOOKUP(E12,Ark1!C$3:D$13,2)</f>
        <v>M</v>
      </c>
      <c r="H12" s="24"/>
      <c r="I12" s="24">
        <f>E12-D12</f>
        <v>-1.1400000000000006</v>
      </c>
      <c r="J12" s="35">
        <f>+I12/D12</f>
        <v>-0.0739299610894942</v>
      </c>
      <c r="K12" s="30">
        <f>+J12*100</f>
        <v>-7.39299610894942</v>
      </c>
    </row>
    <row r="13" spans="1:11" ht="18">
      <c r="A13" s="24"/>
      <c r="B13" s="24" t="s">
        <v>86</v>
      </c>
      <c r="C13" s="24" t="str">
        <f>VLOOKUP(E13,Ark1!F$3:G$8,2)</f>
        <v>C</v>
      </c>
      <c r="D13" s="24">
        <v>5.02</v>
      </c>
      <c r="E13" s="57">
        <v>6</v>
      </c>
      <c r="F13" s="24"/>
      <c r="G13" s="57" t="str">
        <f>VLOOKUP(E13,Ark1!C$3:D$13,2)</f>
        <v>B</v>
      </c>
      <c r="H13" s="24"/>
      <c r="I13" s="24">
        <f>E13-D13</f>
        <v>0.9800000000000004</v>
      </c>
      <c r="J13" s="35">
        <f>+I13/D13</f>
        <v>0.1952191235059762</v>
      </c>
      <c r="K13" s="30">
        <f>+J14*100</f>
        <v>-10.106382978723394</v>
      </c>
    </row>
    <row r="14" spans="1:11" ht="18">
      <c r="A14" s="24"/>
      <c r="B14" s="24" t="s">
        <v>11</v>
      </c>
      <c r="C14" s="24" t="str">
        <f>VLOOKUP(E14,Ark1!F$3:G$8,2)</f>
        <v>D</v>
      </c>
      <c r="D14" s="24">
        <v>5.64</v>
      </c>
      <c r="E14" s="57">
        <v>5.07</v>
      </c>
      <c r="F14" s="24"/>
      <c r="G14" s="57" t="str">
        <f>VLOOKUP(E14,Ark1!C$3:D$13,2)</f>
        <v>C</v>
      </c>
      <c r="H14" s="24"/>
      <c r="I14" s="24">
        <f>E14-D14</f>
        <v>-0.5699999999999994</v>
      </c>
      <c r="J14" s="35">
        <f>+I14/D14</f>
        <v>-0.10106382978723394</v>
      </c>
      <c r="K14" s="30">
        <f>+J13*100</f>
        <v>19.52191235059762</v>
      </c>
    </row>
    <row r="15" spans="1:11" ht="18">
      <c r="A15" s="24"/>
      <c r="B15" s="24" t="s">
        <v>13</v>
      </c>
      <c r="C15" s="24" t="str">
        <f>VLOOKUP(E15,Ark1!F$3:G$8,2)</f>
        <v>D</v>
      </c>
      <c r="D15" s="24">
        <v>3.87</v>
      </c>
      <c r="E15" s="57">
        <v>4.73</v>
      </c>
      <c r="F15" s="24"/>
      <c r="G15" s="57" t="str">
        <f>VLOOKUP(E15,Ark1!C$3:D$13,2)</f>
        <v>C</v>
      </c>
      <c r="H15" s="24"/>
      <c r="I15" s="24">
        <f>E15-D15</f>
        <v>0.8600000000000003</v>
      </c>
      <c r="J15" s="35">
        <f>+I15/D15</f>
        <v>0.2222222222222223</v>
      </c>
      <c r="K15" s="30">
        <f>+J15*100</f>
        <v>22.22222222222223</v>
      </c>
    </row>
    <row r="16" spans="1:10" ht="18">
      <c r="A16" s="24"/>
      <c r="B16" s="24"/>
      <c r="C16" s="24"/>
      <c r="D16" s="24"/>
      <c r="E16" s="57"/>
      <c r="F16" s="24"/>
      <c r="G16" s="57"/>
      <c r="H16" s="24"/>
      <c r="I16" s="24"/>
      <c r="J16" s="35"/>
    </row>
    <row r="17" spans="1:10" ht="18">
      <c r="A17" s="24"/>
      <c r="B17" s="56" t="s">
        <v>88</v>
      </c>
      <c r="C17" s="24"/>
      <c r="D17" s="24"/>
      <c r="E17" s="57"/>
      <c r="F17" s="24"/>
      <c r="G17" s="57"/>
      <c r="H17" s="24"/>
      <c r="I17" s="24"/>
      <c r="J17" s="35"/>
    </row>
    <row r="18" spans="1:11" ht="18">
      <c r="A18" s="24"/>
      <c r="B18" s="24" t="s">
        <v>14</v>
      </c>
      <c r="C18" s="24" t="str">
        <f>VLOOKUP(E18,Ark1!F$3:G$8,2)</f>
        <v>A</v>
      </c>
      <c r="D18" s="24">
        <v>13.88</v>
      </c>
      <c r="E18" s="57">
        <v>14.45</v>
      </c>
      <c r="F18" s="24"/>
      <c r="G18" s="57" t="str">
        <f>VLOOKUP(E18,Ark1!C$3:D$13,2)</f>
        <v>M</v>
      </c>
      <c r="H18" s="24"/>
      <c r="I18" s="24">
        <f>E18-D18</f>
        <v>0.5699999999999985</v>
      </c>
      <c r="J18" s="35">
        <f>+I18/D18</f>
        <v>0.04106628242074917</v>
      </c>
      <c r="K18" s="30">
        <f>+J18*100</f>
        <v>4.106628242074917</v>
      </c>
    </row>
    <row r="19" spans="1:11" ht="18">
      <c r="A19" s="24"/>
      <c r="B19" s="24" t="s">
        <v>15</v>
      </c>
      <c r="C19" s="24" t="str">
        <f>VLOOKUP(E19,Ark1!F$3:G$8,2)</f>
        <v>B</v>
      </c>
      <c r="D19" s="24">
        <v>7.5</v>
      </c>
      <c r="E19" s="57">
        <v>10.08</v>
      </c>
      <c r="F19" s="24"/>
      <c r="G19" s="57" t="str">
        <f>VLOOKUP(E19,Ark1!C$3:D$13,2)</f>
        <v>A</v>
      </c>
      <c r="H19" s="24"/>
      <c r="I19" s="24">
        <f>E19-D19</f>
        <v>2.58</v>
      </c>
      <c r="J19" s="35">
        <f>+I19/D19</f>
        <v>0.34400000000000003</v>
      </c>
      <c r="K19" s="30">
        <f>+J19*100</f>
        <v>34.400000000000006</v>
      </c>
    </row>
    <row r="20" spans="1:11" ht="18">
      <c r="A20" s="24"/>
      <c r="B20" s="24" t="s">
        <v>16</v>
      </c>
      <c r="C20" s="24" t="str">
        <f>VLOOKUP(E20,Ark1!F$3:G$8,2)</f>
        <v>C</v>
      </c>
      <c r="D20" s="24">
        <v>6.02</v>
      </c>
      <c r="E20" s="57">
        <v>6.65</v>
      </c>
      <c r="F20" s="24"/>
      <c r="G20" s="57" t="str">
        <f>VLOOKUP(E20,Ark1!C$3:D$13,2)</f>
        <v>B</v>
      </c>
      <c r="H20" s="24"/>
      <c r="I20" s="24">
        <f>E20-D20</f>
        <v>0.6300000000000008</v>
      </c>
      <c r="J20" s="35">
        <f>+I20/D20</f>
        <v>0.1046511627906978</v>
      </c>
      <c r="K20" s="30">
        <f>+J20*100</f>
        <v>10.46511627906978</v>
      </c>
    </row>
    <row r="21" spans="1:10" ht="18">
      <c r="A21" s="24"/>
      <c r="B21" s="24"/>
      <c r="C21" s="24"/>
      <c r="D21" s="24"/>
      <c r="E21" s="57"/>
      <c r="F21" s="24"/>
      <c r="G21" s="57"/>
      <c r="H21" s="24"/>
      <c r="I21" s="24"/>
      <c r="J21" s="35"/>
    </row>
    <row r="22" spans="1:10" ht="18">
      <c r="A22" s="24"/>
      <c r="B22" s="56" t="s">
        <v>89</v>
      </c>
      <c r="C22" s="24"/>
      <c r="D22" s="24"/>
      <c r="E22" s="57"/>
      <c r="F22" s="24"/>
      <c r="G22" s="57"/>
      <c r="H22" s="24"/>
      <c r="I22" s="24"/>
      <c r="J22" s="35"/>
    </row>
    <row r="23" spans="1:11" ht="18">
      <c r="A23" s="24"/>
      <c r="B23" s="24" t="s">
        <v>17</v>
      </c>
      <c r="C23" s="24" t="str">
        <f>VLOOKUP(E23,Ark1!F$3:G$8,2)</f>
        <v>B</v>
      </c>
      <c r="D23" s="24">
        <v>10.13</v>
      </c>
      <c r="E23" s="57">
        <v>11.16</v>
      </c>
      <c r="F23" s="24"/>
      <c r="G23" s="57" t="str">
        <f>VLOOKUP(E23,Ark1!C$3:D$13,2)</f>
        <v>A</v>
      </c>
      <c r="H23" s="24"/>
      <c r="I23" s="24">
        <f>E23-D23</f>
        <v>1.0299999999999994</v>
      </c>
      <c r="J23" s="35">
        <f>+I23/D23</f>
        <v>0.10167818361303053</v>
      </c>
      <c r="K23" s="30">
        <f>+J23*100</f>
        <v>10.167818361303054</v>
      </c>
    </row>
    <row r="24" spans="1:11" ht="18">
      <c r="A24" s="24"/>
      <c r="B24" s="24" t="s">
        <v>134</v>
      </c>
      <c r="C24" s="24" t="str">
        <f>VLOOKUP(E24,Ark1!F$3:G$8,2)</f>
        <v>C</v>
      </c>
      <c r="D24" s="24">
        <v>6.43</v>
      </c>
      <c r="E24" s="57">
        <v>7.42</v>
      </c>
      <c r="F24" s="24"/>
      <c r="G24" s="57" t="str">
        <f>VLOOKUP(E24,Ark1!C$3:D$13,2)</f>
        <v>B</v>
      </c>
      <c r="H24" s="24"/>
      <c r="I24" s="24">
        <f>E24-D24</f>
        <v>0.9900000000000002</v>
      </c>
      <c r="J24" s="35">
        <f>+I24/D24</f>
        <v>0.15396578538102648</v>
      </c>
      <c r="K24" s="30">
        <f>+J24*100</f>
        <v>15.396578538102649</v>
      </c>
    </row>
    <row r="25" spans="1:11" ht="18">
      <c r="A25" s="24"/>
      <c r="B25" s="24" t="s">
        <v>18</v>
      </c>
      <c r="C25" s="24" t="str">
        <f>VLOOKUP(E25,Ark1!F$3:G$8,2)</f>
        <v>C</v>
      </c>
      <c r="D25" s="24">
        <v>5.93</v>
      </c>
      <c r="E25" s="57">
        <v>6.59</v>
      </c>
      <c r="F25" s="24"/>
      <c r="G25" s="57" t="str">
        <f>VLOOKUP(E25,Ark1!C$3:D$13,2)</f>
        <v>B</v>
      </c>
      <c r="H25" s="24"/>
      <c r="I25" s="24">
        <f>E25-D25</f>
        <v>0.6600000000000001</v>
      </c>
      <c r="J25" s="35">
        <f>+I25/D25</f>
        <v>0.1112984822934233</v>
      </c>
      <c r="K25" s="30">
        <f>+J25*100</f>
        <v>11.12984822934233</v>
      </c>
    </row>
    <row r="26" spans="1:11" ht="18">
      <c r="A26" s="24"/>
      <c r="B26" s="24"/>
      <c r="C26" s="24"/>
      <c r="D26" s="24"/>
      <c r="E26" s="57"/>
      <c r="F26" s="24"/>
      <c r="G26" s="57"/>
      <c r="H26" s="24"/>
      <c r="I26" s="24"/>
      <c r="J26" s="35"/>
      <c r="K26" s="28"/>
    </row>
    <row r="27" spans="1:10" ht="18">
      <c r="A27" s="24"/>
      <c r="B27" s="56" t="s">
        <v>71</v>
      </c>
      <c r="C27" s="24"/>
      <c r="D27" s="24"/>
      <c r="E27" s="57"/>
      <c r="F27" s="24"/>
      <c r="G27" s="57"/>
      <c r="H27" s="24"/>
      <c r="I27" s="24"/>
      <c r="J27" s="35"/>
    </row>
    <row r="28" spans="1:11" ht="18">
      <c r="A28" s="24"/>
      <c r="B28" s="24" t="s">
        <v>102</v>
      </c>
      <c r="C28" s="24" t="s">
        <v>122</v>
      </c>
      <c r="D28" s="24">
        <v>6.56</v>
      </c>
      <c r="E28" s="57">
        <v>6.18</v>
      </c>
      <c r="F28" s="24"/>
      <c r="G28" s="57" t="str">
        <f>VLOOKUP(E28,Ark1!C$3:D$13,2)</f>
        <v>B</v>
      </c>
      <c r="H28" s="24"/>
      <c r="I28" s="24">
        <f>E28-D28</f>
        <v>-0.3799999999999999</v>
      </c>
      <c r="J28" s="35">
        <f>+I28/D28</f>
        <v>-0.05792682926829267</v>
      </c>
      <c r="K28" s="30">
        <f>+J28*100</f>
        <v>-5.792682926829267</v>
      </c>
    </row>
    <row r="29" spans="1:11" ht="18">
      <c r="A29" s="24"/>
      <c r="B29" s="24" t="s">
        <v>40</v>
      </c>
      <c r="C29" s="24" t="str">
        <f>VLOOKUP(E29,Ark1!F$3:G$8,2)</f>
        <v>D</v>
      </c>
      <c r="D29" s="24">
        <v>5.61</v>
      </c>
      <c r="E29" s="57">
        <v>5.57</v>
      </c>
      <c r="F29" s="24"/>
      <c r="G29" s="57" t="str">
        <f>VLOOKUP(E29,Ark1!C$3:D$13,2)</f>
        <v>C</v>
      </c>
      <c r="H29" s="24"/>
      <c r="I29" s="24">
        <f>E29-D29</f>
        <v>-0.040000000000000036</v>
      </c>
      <c r="J29" s="35">
        <f>+I29/D29</f>
        <v>-0.007130124777183606</v>
      </c>
      <c r="K29" s="30"/>
    </row>
    <row r="30" spans="1:11" ht="18">
      <c r="A30" s="24"/>
      <c r="B30" s="24"/>
      <c r="C30" s="24"/>
      <c r="D30" s="24"/>
      <c r="E30" s="57"/>
      <c r="F30" s="24"/>
      <c r="G30" s="57"/>
      <c r="H30" s="24"/>
      <c r="I30" s="24"/>
      <c r="J30" s="35"/>
      <c r="K30" s="32"/>
    </row>
    <row r="31" spans="1:10" ht="18">
      <c r="A31" s="24"/>
      <c r="B31" s="56" t="s">
        <v>90</v>
      </c>
      <c r="C31" s="24"/>
      <c r="D31" s="24"/>
      <c r="E31" s="57"/>
      <c r="F31" s="24"/>
      <c r="G31" s="57"/>
      <c r="H31" s="24"/>
      <c r="I31" s="24"/>
      <c r="J31" s="35"/>
    </row>
    <row r="32" spans="1:11" ht="18">
      <c r="A32" s="24"/>
      <c r="B32" s="24" t="s">
        <v>20</v>
      </c>
      <c r="C32" s="24" t="str">
        <f>VLOOKUP(E32,Ark1!F$3:G$8,2)</f>
        <v>A</v>
      </c>
      <c r="D32" s="24">
        <v>12.5</v>
      </c>
      <c r="E32" s="57">
        <v>12.5</v>
      </c>
      <c r="F32" s="24"/>
      <c r="G32" s="57" t="str">
        <f>VLOOKUP(E32,Ark1!C$3:D$13,2)</f>
        <v>M</v>
      </c>
      <c r="H32" s="24"/>
      <c r="I32" s="24">
        <f aca="true" t="shared" si="0" ref="I32:I37">E32-D32</f>
        <v>0</v>
      </c>
      <c r="J32" s="35">
        <f aca="true" t="shared" si="1" ref="J32:J37">+I32/D32</f>
        <v>0</v>
      </c>
      <c r="K32" s="30">
        <f>+J32*100</f>
        <v>0</v>
      </c>
    </row>
    <row r="33" spans="1:11" ht="18">
      <c r="A33" s="24"/>
      <c r="B33" s="24" t="s">
        <v>19</v>
      </c>
      <c r="C33" s="24" t="str">
        <f>VLOOKUP(E33,Ark1!F$3:G$8,2)</f>
        <v>B</v>
      </c>
      <c r="D33" s="24">
        <v>8.96</v>
      </c>
      <c r="E33" s="57">
        <v>9.82</v>
      </c>
      <c r="F33" s="24"/>
      <c r="G33" s="57" t="str">
        <f>VLOOKUP(E33,Ark1!C$3:D$13,2)</f>
        <v>A</v>
      </c>
      <c r="H33" s="24"/>
      <c r="I33" s="24">
        <f t="shared" si="0"/>
        <v>0.8599999999999994</v>
      </c>
      <c r="J33" s="35">
        <f t="shared" si="1"/>
        <v>0.09598214285714278</v>
      </c>
      <c r="K33" s="30">
        <f>+J34*100</f>
        <v>-2.4316109422492245</v>
      </c>
    </row>
    <row r="34" spans="1:11" ht="18">
      <c r="A34" s="24"/>
      <c r="B34" s="24" t="s">
        <v>21</v>
      </c>
      <c r="C34" s="24" t="str">
        <f>VLOOKUP(E34,Ark1!F$3:G$8,2)</f>
        <v>B</v>
      </c>
      <c r="D34" s="24">
        <v>9.87</v>
      </c>
      <c r="E34" s="57">
        <v>9.63</v>
      </c>
      <c r="F34" s="24"/>
      <c r="G34" s="57" t="str">
        <f>VLOOKUP(E34,Ark1!C$3:D$13,2)</f>
        <v>A</v>
      </c>
      <c r="H34" s="24"/>
      <c r="I34" s="24">
        <f t="shared" si="0"/>
        <v>-0.23999999999999844</v>
      </c>
      <c r="J34" s="35">
        <f t="shared" si="1"/>
        <v>-0.024316109422492245</v>
      </c>
      <c r="K34" s="30">
        <f>+J33*100</f>
        <v>9.598214285714278</v>
      </c>
    </row>
    <row r="35" spans="1:11" ht="18">
      <c r="A35" s="24"/>
      <c r="B35" s="24" t="s">
        <v>22</v>
      </c>
      <c r="C35" s="24" t="str">
        <f>VLOOKUP(E35,Ark1!F$3:G$8,2)</f>
        <v>D</v>
      </c>
      <c r="D35" s="24">
        <v>5.58</v>
      </c>
      <c r="E35" s="57">
        <v>5.58</v>
      </c>
      <c r="F35" s="24"/>
      <c r="G35" s="57" t="str">
        <f>VLOOKUP(E35,Ark1!C$3:D$13,2)</f>
        <v>C</v>
      </c>
      <c r="H35" s="24"/>
      <c r="I35" s="24">
        <f t="shared" si="0"/>
        <v>0</v>
      </c>
      <c r="J35" s="35">
        <f t="shared" si="1"/>
        <v>0</v>
      </c>
      <c r="K35" s="30">
        <f>+J35*100</f>
        <v>0</v>
      </c>
    </row>
    <row r="36" spans="1:11" ht="18">
      <c r="A36" s="24"/>
      <c r="B36" s="24" t="s">
        <v>123</v>
      </c>
      <c r="C36" s="24" t="str">
        <f>VLOOKUP(E36,Ark1!F$3:G$8,2)</f>
        <v>E</v>
      </c>
      <c r="D36" s="24">
        <v>2.8</v>
      </c>
      <c r="E36" s="57">
        <v>2.8</v>
      </c>
      <c r="F36" s="24"/>
      <c r="G36" s="57" t="str">
        <f>VLOOKUP(E36,Ark1!C$3:D$13,2)</f>
        <v>E</v>
      </c>
      <c r="H36" s="24"/>
      <c r="I36" s="24">
        <f t="shared" si="0"/>
        <v>0</v>
      </c>
      <c r="J36" s="35">
        <f t="shared" si="1"/>
        <v>0</v>
      </c>
      <c r="K36" s="30">
        <f>+J36*100</f>
        <v>0</v>
      </c>
    </row>
    <row r="37" spans="1:10" ht="18">
      <c r="A37" s="24"/>
      <c r="B37" s="24" t="s">
        <v>143</v>
      </c>
      <c r="C37" s="24" t="str">
        <f>VLOOKUP(E37,Ark1!F$3:G$8,2)</f>
        <v>E</v>
      </c>
      <c r="D37" s="24">
        <v>1.42</v>
      </c>
      <c r="E37" s="57">
        <v>1.95</v>
      </c>
      <c r="F37" s="24"/>
      <c r="G37" s="57" t="str">
        <f>VLOOKUP(E37,Ark1!C$3:D$13,2)</f>
        <v>E</v>
      </c>
      <c r="H37" s="24"/>
      <c r="I37" s="24">
        <f t="shared" si="0"/>
        <v>0.53</v>
      </c>
      <c r="J37" s="35">
        <f t="shared" si="1"/>
        <v>0.37323943661971837</v>
      </c>
    </row>
    <row r="38" spans="1:10" ht="18">
      <c r="A38" s="24"/>
      <c r="B38" s="24"/>
      <c r="C38" s="24"/>
      <c r="D38" s="24"/>
      <c r="E38" s="57"/>
      <c r="F38" s="24"/>
      <c r="G38" s="57"/>
      <c r="H38" s="24"/>
      <c r="I38" s="24"/>
      <c r="J38" s="35"/>
    </row>
    <row r="39" spans="1:10" ht="18">
      <c r="A39" s="24"/>
      <c r="B39" s="56" t="s">
        <v>91</v>
      </c>
      <c r="C39" s="24"/>
      <c r="D39" s="24"/>
      <c r="E39" s="57"/>
      <c r="F39" s="24"/>
      <c r="G39" s="57"/>
      <c r="H39" s="24"/>
      <c r="I39" s="24"/>
      <c r="J39" s="35"/>
    </row>
    <row r="40" spans="1:11" ht="18">
      <c r="A40" s="24"/>
      <c r="B40" s="24" t="s">
        <v>24</v>
      </c>
      <c r="C40" s="24" t="s">
        <v>125</v>
      </c>
      <c r="D40" s="24">
        <v>37.28</v>
      </c>
      <c r="E40" s="57">
        <v>37.7</v>
      </c>
      <c r="F40" s="24"/>
      <c r="G40" s="57" t="str">
        <f>VLOOKUP(E40,Ark1!C$3:D$13,2)</f>
        <v>M</v>
      </c>
      <c r="H40" s="24"/>
      <c r="I40" s="24">
        <f aca="true" t="shared" si="2" ref="I40:I50">E40-D40</f>
        <v>0.4200000000000017</v>
      </c>
      <c r="J40" s="35">
        <f aca="true" t="shared" si="3" ref="J40:J50">+I40/D40</f>
        <v>0.011266094420600904</v>
      </c>
      <c r="K40" s="30">
        <f aca="true" t="shared" si="4" ref="K40:K50">+J40*100</f>
        <v>1.1266094420600903</v>
      </c>
    </row>
    <row r="41" spans="1:11" ht="18">
      <c r="A41" s="24"/>
      <c r="B41" s="24" t="s">
        <v>108</v>
      </c>
      <c r="C41" s="24" t="str">
        <f>VLOOKUP(E41,Ark1!F$3:G$8,2)</f>
        <v>A</v>
      </c>
      <c r="D41" s="24">
        <v>20.39</v>
      </c>
      <c r="E41" s="57">
        <v>19.66</v>
      </c>
      <c r="F41" s="24"/>
      <c r="G41" s="57" t="str">
        <f>VLOOKUP(E41,Ark1!C$3:D$13,2)</f>
        <v>M</v>
      </c>
      <c r="H41" s="24"/>
      <c r="I41" s="24">
        <f t="shared" si="2"/>
        <v>-0.7300000000000004</v>
      </c>
      <c r="J41" s="35">
        <f t="shared" si="3"/>
        <v>-0.03580186365865622</v>
      </c>
      <c r="K41" s="30">
        <f t="shared" si="4"/>
        <v>-3.580186365865622</v>
      </c>
    </row>
    <row r="42" spans="1:11" ht="18">
      <c r="A42" s="24"/>
      <c r="B42" s="24" t="s">
        <v>116</v>
      </c>
      <c r="C42" s="24" t="str">
        <f>VLOOKUP(E42,Ark1!F$3:G$8,2)</f>
        <v>A</v>
      </c>
      <c r="D42" s="24">
        <v>15.18</v>
      </c>
      <c r="E42" s="57">
        <v>15.23</v>
      </c>
      <c r="F42" s="24"/>
      <c r="G42" s="57" t="str">
        <f>VLOOKUP(E42,Ark1!C$3:D$13,2)</f>
        <v>M</v>
      </c>
      <c r="H42" s="24"/>
      <c r="I42" s="24">
        <f t="shared" si="2"/>
        <v>0.05000000000000071</v>
      </c>
      <c r="J42" s="35">
        <f t="shared" si="3"/>
        <v>0.0032938076416337753</v>
      </c>
      <c r="K42" s="30">
        <f t="shared" si="4"/>
        <v>0.3293807641633775</v>
      </c>
    </row>
    <row r="43" spans="1:11" ht="18">
      <c r="A43" s="24"/>
      <c r="B43" s="24" t="s">
        <v>25</v>
      </c>
      <c r="C43" s="24" t="str">
        <f>VLOOKUP(E43,Ark1!F$3:G$8,2)</f>
        <v>A</v>
      </c>
      <c r="D43" s="24">
        <v>10.67</v>
      </c>
      <c r="E43" s="57">
        <v>12.26</v>
      </c>
      <c r="F43" s="24"/>
      <c r="G43" s="57" t="str">
        <f>VLOOKUP(E43,Ark1!C$3:D$13,2)</f>
        <v>M</v>
      </c>
      <c r="H43" s="24"/>
      <c r="I43" s="24">
        <f t="shared" si="2"/>
        <v>1.5899999999999999</v>
      </c>
      <c r="J43" s="35">
        <f t="shared" si="3"/>
        <v>0.14901593252108714</v>
      </c>
      <c r="K43" s="30">
        <f t="shared" si="4"/>
        <v>14.901593252108714</v>
      </c>
    </row>
    <row r="44" spans="1:11" ht="18">
      <c r="A44" s="24"/>
      <c r="B44" s="24" t="s">
        <v>103</v>
      </c>
      <c r="C44" s="24" t="str">
        <f>VLOOKUP(E44,Ark1!F$3:G$8,2)</f>
        <v>B</v>
      </c>
      <c r="D44" s="24">
        <v>9.73</v>
      </c>
      <c r="E44" s="57">
        <v>9.39</v>
      </c>
      <c r="F44" s="24"/>
      <c r="G44" s="57" t="str">
        <f>VLOOKUP(E44,Ark1!C$3:D$13,2)</f>
        <v>A</v>
      </c>
      <c r="H44" s="24"/>
      <c r="I44" s="24">
        <f t="shared" si="2"/>
        <v>-0.33999999999999986</v>
      </c>
      <c r="J44" s="35">
        <f t="shared" si="3"/>
        <v>-0.03494347379239464</v>
      </c>
      <c r="K44" s="30">
        <f t="shared" si="4"/>
        <v>-3.4943473792394637</v>
      </c>
    </row>
    <row r="45" spans="1:11" ht="18">
      <c r="A45" s="24"/>
      <c r="B45" s="24" t="s">
        <v>26</v>
      </c>
      <c r="C45" s="24" t="str">
        <f>VLOOKUP(E45,Ark1!F$3:G$8,2)</f>
        <v>B</v>
      </c>
      <c r="D45" s="24">
        <v>9.33</v>
      </c>
      <c r="E45" s="57">
        <v>8.49</v>
      </c>
      <c r="F45" s="24"/>
      <c r="G45" s="57" t="str">
        <f>VLOOKUP(E45,Ark1!C$3:D$13,2)</f>
        <v>A</v>
      </c>
      <c r="H45" s="24"/>
      <c r="I45" s="24">
        <f t="shared" si="2"/>
        <v>-0.8399999999999999</v>
      </c>
      <c r="J45" s="35">
        <f t="shared" si="3"/>
        <v>-0.090032154340836</v>
      </c>
      <c r="K45" s="30">
        <f t="shared" si="4"/>
        <v>-9.0032154340836</v>
      </c>
    </row>
    <row r="46" spans="1:11" ht="18">
      <c r="A46" s="24"/>
      <c r="B46" s="24" t="s">
        <v>27</v>
      </c>
      <c r="C46" s="24" t="str">
        <f>VLOOKUP(E46,Ark1!F$3:G$8,2)</f>
        <v>B</v>
      </c>
      <c r="D46" s="24">
        <v>7.93</v>
      </c>
      <c r="E46" s="57">
        <v>8.25</v>
      </c>
      <c r="F46" s="24"/>
      <c r="G46" s="57" t="str">
        <f>VLOOKUP(E46,Ark1!C$3:D$13,2)</f>
        <v>A</v>
      </c>
      <c r="H46" s="24"/>
      <c r="I46" s="24">
        <f t="shared" si="2"/>
        <v>0.3200000000000003</v>
      </c>
      <c r="J46" s="35">
        <f t="shared" si="3"/>
        <v>0.04035308953341744</v>
      </c>
      <c r="K46" s="30">
        <f t="shared" si="4"/>
        <v>4.035308953341744</v>
      </c>
    </row>
    <row r="47" spans="1:11" ht="18">
      <c r="A47" s="24"/>
      <c r="B47" s="24" t="s">
        <v>100</v>
      </c>
      <c r="C47" s="24" t="str">
        <f>VLOOKUP(E47,Ark1!F$3:G$8,2)</f>
        <v>C</v>
      </c>
      <c r="D47" s="24">
        <v>7.02</v>
      </c>
      <c r="E47" s="57">
        <v>7.71</v>
      </c>
      <c r="F47" s="24"/>
      <c r="G47" s="57" t="str">
        <f>VLOOKUP(E47,Ark1!C$3:D$13,2)</f>
        <v>B</v>
      </c>
      <c r="H47" s="24"/>
      <c r="I47" s="24">
        <f t="shared" si="2"/>
        <v>0.6900000000000004</v>
      </c>
      <c r="J47" s="35">
        <f t="shared" si="3"/>
        <v>0.09829059829059836</v>
      </c>
      <c r="K47" s="30">
        <f t="shared" si="4"/>
        <v>9.829059829059835</v>
      </c>
    </row>
    <row r="48" spans="1:11" ht="18">
      <c r="A48" s="24"/>
      <c r="B48" s="24" t="s">
        <v>28</v>
      </c>
      <c r="C48" s="24" t="str">
        <f>VLOOKUP(E48,Ark1!F$3:G$8,2)</f>
        <v>C</v>
      </c>
      <c r="D48" s="24">
        <v>6.24</v>
      </c>
      <c r="E48" s="57">
        <v>6.96</v>
      </c>
      <c r="F48" s="24"/>
      <c r="G48" s="57" t="str">
        <f>VLOOKUP(E48,Ark1!C$3:D$13,2)</f>
        <v>B</v>
      </c>
      <c r="H48" s="24"/>
      <c r="I48" s="24">
        <f t="shared" si="2"/>
        <v>0.7199999999999998</v>
      </c>
      <c r="J48" s="35">
        <f t="shared" si="3"/>
        <v>0.11538461538461534</v>
      </c>
      <c r="K48" s="30">
        <f t="shared" si="4"/>
        <v>11.538461538461533</v>
      </c>
    </row>
    <row r="49" spans="1:11" ht="18">
      <c r="A49" s="24"/>
      <c r="B49" s="24" t="s">
        <v>124</v>
      </c>
      <c r="C49" s="24" t="str">
        <f>VLOOKUP(E49,Ark1!F$3:G$8,2)</f>
        <v>D</v>
      </c>
      <c r="D49" s="24">
        <v>5.45</v>
      </c>
      <c r="E49" s="57">
        <v>5.45</v>
      </c>
      <c r="F49" s="24"/>
      <c r="G49" s="57" t="str">
        <f>VLOOKUP(E49,Ark1!C$3:D$13,2)</f>
        <v>C</v>
      </c>
      <c r="H49" s="24"/>
      <c r="I49" s="24">
        <f t="shared" si="2"/>
        <v>0</v>
      </c>
      <c r="J49" s="35">
        <f t="shared" si="3"/>
        <v>0</v>
      </c>
      <c r="K49" s="30">
        <f t="shared" si="4"/>
        <v>0</v>
      </c>
    </row>
    <row r="50" spans="1:11" ht="18">
      <c r="A50" s="24"/>
      <c r="B50" s="24" t="s">
        <v>29</v>
      </c>
      <c r="C50" s="24" t="str">
        <f>VLOOKUP(E50,Ark1!F$3:G$8,2)</f>
        <v>D</v>
      </c>
      <c r="D50" s="24">
        <v>3.79</v>
      </c>
      <c r="E50" s="57">
        <v>3.79</v>
      </c>
      <c r="F50" s="24"/>
      <c r="G50" s="57" t="str">
        <f>VLOOKUP(E50,Ark1!C$3:D$13,2)</f>
        <v>D</v>
      </c>
      <c r="H50" s="24"/>
      <c r="I50" s="24">
        <f t="shared" si="2"/>
        <v>0</v>
      </c>
      <c r="J50" s="35">
        <f t="shared" si="3"/>
        <v>0</v>
      </c>
      <c r="K50" s="30">
        <f t="shared" si="4"/>
        <v>0</v>
      </c>
    </row>
    <row r="51" spans="1:11" ht="18">
      <c r="A51" s="24"/>
      <c r="B51" s="24"/>
      <c r="C51" s="24"/>
      <c r="D51" s="24"/>
      <c r="E51" s="57"/>
      <c r="F51" s="24"/>
      <c r="G51" s="57"/>
      <c r="H51" s="24"/>
      <c r="I51" s="24"/>
      <c r="J51" s="35"/>
      <c r="K51" s="30"/>
    </row>
    <row r="52" spans="1:11" ht="18">
      <c r="A52" s="24"/>
      <c r="B52" s="56" t="s">
        <v>133</v>
      </c>
      <c r="C52" s="24"/>
      <c r="D52" s="24"/>
      <c r="E52" s="57"/>
      <c r="F52" s="24"/>
      <c r="G52" s="57"/>
      <c r="H52" s="24"/>
      <c r="I52" s="24"/>
      <c r="J52" s="35"/>
      <c r="K52" s="33"/>
    </row>
    <row r="53" spans="1:11" ht="18">
      <c r="A53" s="24"/>
      <c r="B53" s="24" t="s">
        <v>30</v>
      </c>
      <c r="C53" s="24" t="str">
        <f>VLOOKUP(E53,Ark1!F$3:G$8,2)</f>
        <v>B</v>
      </c>
      <c r="D53" s="24">
        <v>7.8</v>
      </c>
      <c r="E53" s="57">
        <v>10.12</v>
      </c>
      <c r="F53" s="24"/>
      <c r="G53" s="57" t="str">
        <f>VLOOKUP(E53,Ark1!C$3:D$13,2)</f>
        <v>A</v>
      </c>
      <c r="H53" s="24"/>
      <c r="I53" s="24">
        <f aca="true" t="shared" si="5" ref="I53:I60">E53-D53</f>
        <v>2.3199999999999994</v>
      </c>
      <c r="J53" s="35">
        <f aca="true" t="shared" si="6" ref="J53:J60">+I53/D53</f>
        <v>0.2974358974358974</v>
      </c>
      <c r="K53" s="30">
        <f>+J53*100</f>
        <v>29.743589743589737</v>
      </c>
    </row>
    <row r="54" spans="1:11" ht="18">
      <c r="A54" s="24"/>
      <c r="B54" s="24" t="s">
        <v>112</v>
      </c>
      <c r="C54" s="24" t="str">
        <f>VLOOKUP(E54,Ark1!F$3:G$8,2)</f>
        <v>B</v>
      </c>
      <c r="D54" s="24">
        <v>5.42</v>
      </c>
      <c r="E54" s="57">
        <v>8.29</v>
      </c>
      <c r="F54" s="24"/>
      <c r="G54" s="57" t="str">
        <f>VLOOKUP(E54,Ark1!C$3:D$13,2)</f>
        <v>A</v>
      </c>
      <c r="H54" s="24"/>
      <c r="I54" s="24">
        <f t="shared" si="5"/>
        <v>2.869999999999999</v>
      </c>
      <c r="J54" s="35">
        <f t="shared" si="6"/>
        <v>0.5295202952029519</v>
      </c>
      <c r="K54" s="30">
        <f aca="true" t="shared" si="7" ref="K54:K60">+J54*100</f>
        <v>52.952029520295184</v>
      </c>
    </row>
    <row r="55" spans="1:11" ht="18">
      <c r="A55" s="24"/>
      <c r="B55" s="24" t="s">
        <v>32</v>
      </c>
      <c r="C55" s="24" t="str">
        <f>VLOOKUP(E55,Ark1!F$3:G$8,2)</f>
        <v>B</v>
      </c>
      <c r="D55" s="24">
        <v>6.83</v>
      </c>
      <c r="E55" s="57">
        <v>8.12</v>
      </c>
      <c r="F55" s="24"/>
      <c r="G55" s="57" t="str">
        <f>VLOOKUP(E55,Ark1!C$3:D$13,2)</f>
        <v>A</v>
      </c>
      <c r="H55" s="24"/>
      <c r="I55" s="24">
        <f t="shared" si="5"/>
        <v>1.2899999999999991</v>
      </c>
      <c r="J55" s="35">
        <f t="shared" si="6"/>
        <v>0.18887262079062944</v>
      </c>
      <c r="K55" s="30">
        <f t="shared" si="7"/>
        <v>18.887262079062943</v>
      </c>
    </row>
    <row r="56" spans="1:11" ht="18">
      <c r="A56" s="24"/>
      <c r="B56" s="24" t="s">
        <v>144</v>
      </c>
      <c r="C56" s="24" t="str">
        <f>VLOOKUP(E56,Ark1!F$3:G$8,2)</f>
        <v>C</v>
      </c>
      <c r="D56" s="24">
        <v>6.86</v>
      </c>
      <c r="E56" s="57">
        <v>6.86</v>
      </c>
      <c r="F56" s="24"/>
      <c r="G56" s="57" t="str">
        <f>VLOOKUP(E56,Ark1!C$3:D$13,2)</f>
        <v>B</v>
      </c>
      <c r="H56" s="24"/>
      <c r="I56" s="24">
        <f>E56-D56</f>
        <v>0</v>
      </c>
      <c r="J56" s="35">
        <f>+I56/D56</f>
        <v>0</v>
      </c>
      <c r="K56" s="30"/>
    </row>
    <row r="57" spans="1:11" ht="18">
      <c r="A57" s="24"/>
      <c r="B57" s="24" t="s">
        <v>31</v>
      </c>
      <c r="C57" s="24" t="str">
        <f>VLOOKUP(E57,Ark1!F$3:G$8,2)</f>
        <v>C</v>
      </c>
      <c r="D57" s="24">
        <v>5.64</v>
      </c>
      <c r="E57" s="57">
        <v>6.31</v>
      </c>
      <c r="F57" s="24"/>
      <c r="G57" s="57" t="str">
        <f>VLOOKUP(E57,Ark1!C$3:D$13,2)</f>
        <v>B</v>
      </c>
      <c r="H57" s="24"/>
      <c r="I57" s="24">
        <f t="shared" si="5"/>
        <v>0.6699999999999999</v>
      </c>
      <c r="J57" s="35">
        <f t="shared" si="6"/>
        <v>0.11879432624113474</v>
      </c>
      <c r="K57" s="30">
        <f t="shared" si="7"/>
        <v>11.879432624113475</v>
      </c>
    </row>
    <row r="58" spans="1:11" ht="18">
      <c r="A58" s="24"/>
      <c r="B58" s="24" t="s">
        <v>101</v>
      </c>
      <c r="C58" s="24" t="str">
        <f>VLOOKUP(E58,Ark1!F$3:G$8,2)</f>
        <v>C</v>
      </c>
      <c r="D58" s="24">
        <v>5.79</v>
      </c>
      <c r="E58" s="57">
        <v>6.09</v>
      </c>
      <c r="F58" s="24"/>
      <c r="G58" s="57" t="str">
        <f>VLOOKUP(E58,Ark1!C$3:D$13,2)</f>
        <v>B</v>
      </c>
      <c r="H58" s="24"/>
      <c r="I58" s="24">
        <f t="shared" si="5"/>
        <v>0.2999999999999998</v>
      </c>
      <c r="J58" s="35">
        <f t="shared" si="6"/>
        <v>0.05181347150259064</v>
      </c>
      <c r="K58" s="30">
        <f t="shared" si="7"/>
        <v>5.1813471502590644</v>
      </c>
    </row>
    <row r="59" spans="1:11" ht="18">
      <c r="A59" s="24"/>
      <c r="B59" s="24" t="s">
        <v>115</v>
      </c>
      <c r="C59" s="24" t="str">
        <f>VLOOKUP(E59,Ark1!F$3:G$8,2)</f>
        <v>D</v>
      </c>
      <c r="D59" s="24">
        <v>5.85</v>
      </c>
      <c r="E59" s="57">
        <v>5.79</v>
      </c>
      <c r="F59" s="24"/>
      <c r="G59" s="57" t="str">
        <f>VLOOKUP(E59,Ark1!C$3:D$13,2)</f>
        <v>C</v>
      </c>
      <c r="H59" s="24"/>
      <c r="I59" s="24">
        <f t="shared" si="5"/>
        <v>-0.05999999999999961</v>
      </c>
      <c r="J59" s="35">
        <f t="shared" si="6"/>
        <v>-0.01025641025641019</v>
      </c>
      <c r="K59" s="30">
        <f t="shared" si="7"/>
        <v>-1.025641025641019</v>
      </c>
    </row>
    <row r="60" spans="1:11" ht="18">
      <c r="A60" s="24"/>
      <c r="B60" s="24" t="s">
        <v>33</v>
      </c>
      <c r="C60" s="24" t="str">
        <f>VLOOKUP(E60,Ark1!F$3:G$8,2)</f>
        <v>D</v>
      </c>
      <c r="D60" s="24">
        <v>4.14</v>
      </c>
      <c r="E60" s="57">
        <v>4.14</v>
      </c>
      <c r="F60" s="24"/>
      <c r="G60" s="57" t="str">
        <f>VLOOKUP(E60,Ark1!C$3:D$13,2)</f>
        <v>C</v>
      </c>
      <c r="H60" s="24"/>
      <c r="I60" s="24">
        <f t="shared" si="5"/>
        <v>0</v>
      </c>
      <c r="J60" s="35">
        <f t="shared" si="6"/>
        <v>0</v>
      </c>
      <c r="K60" s="30">
        <f t="shared" si="7"/>
        <v>0</v>
      </c>
    </row>
    <row r="61" spans="1:11" ht="18">
      <c r="A61" s="24"/>
      <c r="B61" s="24" t="s">
        <v>34</v>
      </c>
      <c r="C61" s="24" t="str">
        <f>VLOOKUP(E61,Ark1!F$3:G$8,2)</f>
        <v>D</v>
      </c>
      <c r="D61" s="24">
        <v>2.42</v>
      </c>
      <c r="E61" s="57">
        <v>3.15</v>
      </c>
      <c r="F61" s="24"/>
      <c r="G61" s="57" t="str">
        <f>VLOOKUP(E61,Ark1!C$3:D$13,2)</f>
        <v>D</v>
      </c>
      <c r="H61" s="24"/>
      <c r="I61" s="24">
        <f>E61-D61</f>
        <v>0.73</v>
      </c>
      <c r="J61" s="35">
        <f>+I61/D61</f>
        <v>0.30165289256198347</v>
      </c>
      <c r="K61" s="30">
        <f>+J62*100</f>
        <v>14.112903225806456</v>
      </c>
    </row>
    <row r="62" spans="1:11" ht="18">
      <c r="A62" s="24"/>
      <c r="B62" s="24" t="s">
        <v>138</v>
      </c>
      <c r="C62" s="24" t="str">
        <f>VLOOKUP(E62,Ark1!F$3:G$8,2)</f>
        <v>E</v>
      </c>
      <c r="D62" s="24">
        <v>2.48</v>
      </c>
      <c r="E62" s="57">
        <v>2.83</v>
      </c>
      <c r="F62" s="24"/>
      <c r="G62" s="57" t="str">
        <f>VLOOKUP(E62,Ark1!C$3:D$13,2)</f>
        <v>E</v>
      </c>
      <c r="H62" s="24"/>
      <c r="I62" s="24">
        <f>E62-D62</f>
        <v>0.3500000000000001</v>
      </c>
      <c r="J62" s="35">
        <f>+I62/D62</f>
        <v>0.14112903225806456</v>
      </c>
      <c r="K62" s="30"/>
    </row>
    <row r="63" spans="1:10" ht="18">
      <c r="A63" s="24"/>
      <c r="B63" s="24"/>
      <c r="C63" s="24"/>
      <c r="D63" s="24"/>
      <c r="E63" s="57"/>
      <c r="F63" s="24"/>
      <c r="G63" s="57"/>
      <c r="H63" s="24"/>
      <c r="I63" s="24"/>
      <c r="J63" s="35"/>
    </row>
    <row r="64" spans="1:11" ht="18">
      <c r="A64" s="24"/>
      <c r="B64" s="56" t="s">
        <v>92</v>
      </c>
      <c r="C64" s="24"/>
      <c r="D64" s="24"/>
      <c r="E64" s="57"/>
      <c r="F64" s="24"/>
      <c r="G64" s="57"/>
      <c r="H64" s="24"/>
      <c r="I64" s="24"/>
      <c r="J64" s="35"/>
      <c r="K64" s="28"/>
    </row>
    <row r="65" spans="1:11" ht="18">
      <c r="A65" s="24"/>
      <c r="B65" s="24" t="s">
        <v>35</v>
      </c>
      <c r="C65" s="24" t="s">
        <v>122</v>
      </c>
      <c r="D65" s="24">
        <v>6.12</v>
      </c>
      <c r="E65" s="57">
        <v>5.5</v>
      </c>
      <c r="F65" s="24"/>
      <c r="G65" s="57" t="str">
        <f>VLOOKUP(E65,Ark1!C$3:D$13,2)</f>
        <v>C</v>
      </c>
      <c r="H65" s="24"/>
      <c r="I65" s="24">
        <f>E65-D65</f>
        <v>-0.6200000000000001</v>
      </c>
      <c r="J65" s="35">
        <f>+I65/D65</f>
        <v>-0.10130718954248367</v>
      </c>
      <c r="K65" s="30">
        <f>+J65*100</f>
        <v>-10.130718954248367</v>
      </c>
    </row>
    <row r="66" spans="1:10" ht="18">
      <c r="A66" s="24"/>
      <c r="B66" s="24"/>
      <c r="C66" s="24"/>
      <c r="D66" s="24"/>
      <c r="E66" s="57"/>
      <c r="F66" s="24"/>
      <c r="G66" s="57"/>
      <c r="H66" s="24"/>
      <c r="I66" s="24"/>
      <c r="J66" s="35"/>
    </row>
    <row r="67" spans="1:10" ht="18">
      <c r="A67" s="24"/>
      <c r="B67" s="56" t="s">
        <v>98</v>
      </c>
      <c r="C67" s="24"/>
      <c r="D67" s="24"/>
      <c r="E67" s="57"/>
      <c r="F67" s="24"/>
      <c r="G67" s="57"/>
      <c r="H67" s="24"/>
      <c r="I67" s="24"/>
      <c r="J67" s="35"/>
    </row>
    <row r="68" spans="1:11" ht="18">
      <c r="A68" s="24"/>
      <c r="B68" s="24" t="s">
        <v>37</v>
      </c>
      <c r="C68" s="24" t="str">
        <f>VLOOKUP(E68,Ark1!F$3:G$8,2)</f>
        <v>C</v>
      </c>
      <c r="D68" s="24">
        <v>6</v>
      </c>
      <c r="E68" s="57">
        <v>6.73</v>
      </c>
      <c r="F68" s="24"/>
      <c r="G68" s="57" t="str">
        <f>VLOOKUP(E68,Ark1!C$3:D$13,2)</f>
        <v>B</v>
      </c>
      <c r="H68" s="24"/>
      <c r="I68" s="24">
        <f>E68-D68</f>
        <v>0.7300000000000004</v>
      </c>
      <c r="J68" s="35">
        <f>+I68/D68</f>
        <v>0.12166666666666674</v>
      </c>
      <c r="K68" s="30">
        <f>+J68*100</f>
        <v>12.166666666666675</v>
      </c>
    </row>
    <row r="69" spans="1:11" ht="18">
      <c r="A69" s="24"/>
      <c r="B69" s="24" t="s">
        <v>36</v>
      </c>
      <c r="C69" s="24" t="str">
        <f>VLOOKUP(E69,Ark1!F$3:G$8,2)</f>
        <v>C</v>
      </c>
      <c r="D69" s="24">
        <v>6.22</v>
      </c>
      <c r="E69" s="57">
        <v>6</v>
      </c>
      <c r="F69" s="24"/>
      <c r="G69" s="57" t="str">
        <f>VLOOKUP(E69,Ark1!C$3:D$13,2)</f>
        <v>B</v>
      </c>
      <c r="H69" s="24"/>
      <c r="I69" s="24">
        <f>E69-D69</f>
        <v>-0.21999999999999975</v>
      </c>
      <c r="J69" s="35">
        <f>+I69/D69</f>
        <v>-0.03536977491961411</v>
      </c>
      <c r="K69" s="30">
        <f>+J69*100</f>
        <v>-3.5369774919614105</v>
      </c>
    </row>
    <row r="70" spans="1:11" ht="18">
      <c r="A70" s="24"/>
      <c r="B70" s="24" t="s">
        <v>132</v>
      </c>
      <c r="C70" s="24" t="str">
        <f>VLOOKUP(E70,Ark1!F$3:G$8,2)</f>
        <v>D</v>
      </c>
      <c r="D70" s="24">
        <v>4.25</v>
      </c>
      <c r="E70" s="57">
        <v>4.25</v>
      </c>
      <c r="F70" s="24"/>
      <c r="G70" s="57" t="s">
        <v>3</v>
      </c>
      <c r="H70" s="24"/>
      <c r="I70" s="24">
        <f>E70-D70</f>
        <v>0</v>
      </c>
      <c r="J70" s="35">
        <f>+I70/D70</f>
        <v>0</v>
      </c>
      <c r="K70" s="30">
        <f>+J70*100</f>
        <v>0</v>
      </c>
    </row>
    <row r="71" spans="1:10" ht="18">
      <c r="A71" s="24"/>
      <c r="B71" s="24"/>
      <c r="C71" s="24"/>
      <c r="D71" s="24"/>
      <c r="E71" s="57"/>
      <c r="F71" s="24"/>
      <c r="G71" s="57"/>
      <c r="H71" s="24"/>
      <c r="I71" s="24"/>
      <c r="J71" s="35"/>
    </row>
    <row r="72" spans="1:11" ht="18.75" customHeight="1">
      <c r="A72" s="24"/>
      <c r="B72" s="24" t="str">
        <f>+B1</f>
        <v>snit oversigt 2023</v>
      </c>
      <c r="C72" s="24"/>
      <c r="D72" s="24"/>
      <c r="E72" s="57"/>
      <c r="F72" s="24"/>
      <c r="G72" s="57"/>
      <c r="H72" s="24"/>
      <c r="I72" s="24"/>
      <c r="J72" s="35"/>
      <c r="K72" s="18"/>
    </row>
    <row r="73" spans="1:11" ht="18.75" customHeight="1">
      <c r="A73" s="24"/>
      <c r="B73" s="24"/>
      <c r="C73" s="24"/>
      <c r="D73" s="24"/>
      <c r="E73" s="57"/>
      <c r="F73" s="24"/>
      <c r="G73" s="57"/>
      <c r="H73" s="24"/>
      <c r="I73" s="24"/>
      <c r="J73" s="35"/>
      <c r="K73" s="18"/>
    </row>
    <row r="74" spans="1:10" ht="15.75">
      <c r="A74" s="24"/>
      <c r="B74" s="24" t="str">
        <f>+B4</f>
        <v>Navn</v>
      </c>
      <c r="C74" s="24" t="str">
        <f>C4</f>
        <v>DFIF</v>
      </c>
      <c r="D74" s="24"/>
      <c r="E74" s="58"/>
      <c r="F74" s="58"/>
      <c r="G74" s="58" t="str">
        <f>+G4</f>
        <v>FSKBU</v>
      </c>
      <c r="H74" s="24"/>
      <c r="I74" s="24"/>
      <c r="J74" s="35"/>
    </row>
    <row r="75" spans="1:11" ht="15.75">
      <c r="A75" s="24"/>
      <c r="B75" s="24"/>
      <c r="C75" s="24" t="str">
        <f>+C5</f>
        <v>Klasse</v>
      </c>
      <c r="D75" s="24"/>
      <c r="E75" s="58" t="str">
        <f>+E5</f>
        <v>Off. Snit</v>
      </c>
      <c r="F75" s="58"/>
      <c r="G75" s="58" t="str">
        <f>+G5</f>
        <v>Række</v>
      </c>
      <c r="H75" s="24"/>
      <c r="I75" s="24" t="str">
        <f>+I5</f>
        <v>forskeld</v>
      </c>
      <c r="J75" s="35" t="str">
        <f>+J5</f>
        <v> fremgang</v>
      </c>
      <c r="K75" s="34"/>
    </row>
    <row r="76" spans="1:10" ht="18">
      <c r="A76" s="24"/>
      <c r="B76" s="56" t="s">
        <v>93</v>
      </c>
      <c r="C76" s="24"/>
      <c r="D76" s="24"/>
      <c r="E76" s="57"/>
      <c r="F76" s="24"/>
      <c r="G76" s="57"/>
      <c r="H76" s="24"/>
      <c r="I76" s="24"/>
      <c r="J76" s="35"/>
    </row>
    <row r="77" spans="1:11" ht="18">
      <c r="A77" s="24"/>
      <c r="B77" s="24" t="s">
        <v>109</v>
      </c>
      <c r="C77" s="24" t="str">
        <f>VLOOKUP(E77,Ark1!F$3:G$8,2)</f>
        <v>B</v>
      </c>
      <c r="D77" s="24">
        <v>8.58</v>
      </c>
      <c r="E77" s="57">
        <v>8.58</v>
      </c>
      <c r="F77" s="24"/>
      <c r="G77" s="57" t="str">
        <f>VLOOKUP(E77,Ark1!C$3:D$13,2)</f>
        <v>A</v>
      </c>
      <c r="H77" s="24"/>
      <c r="I77" s="24">
        <f>E77-D77</f>
        <v>0</v>
      </c>
      <c r="J77" s="35">
        <f>+I77/D77</f>
        <v>0</v>
      </c>
      <c r="K77" s="30">
        <f>+J77*100</f>
        <v>0</v>
      </c>
    </row>
    <row r="78" spans="1:11" ht="18">
      <c r="A78" s="24"/>
      <c r="B78" s="24" t="s">
        <v>38</v>
      </c>
      <c r="C78" s="24" t="str">
        <f>VLOOKUP(E78,Ark1!F$3:G$8,2)</f>
        <v>C</v>
      </c>
      <c r="D78" s="24">
        <v>7.26</v>
      </c>
      <c r="E78" s="57">
        <v>7.26</v>
      </c>
      <c r="F78" s="24"/>
      <c r="G78" s="57" t="str">
        <f>VLOOKUP(E78,Ark1!C$3:D$13,2)</f>
        <v>B</v>
      </c>
      <c r="H78" s="24"/>
      <c r="I78" s="24">
        <f>E78-D78</f>
        <v>0</v>
      </c>
      <c r="J78" s="35">
        <f>+I78/D78</f>
        <v>0</v>
      </c>
      <c r="K78" s="30">
        <f>+J78*100</f>
        <v>0</v>
      </c>
    </row>
    <row r="79" spans="1:11" ht="18">
      <c r="A79" s="24"/>
      <c r="B79" s="24" t="s">
        <v>39</v>
      </c>
      <c r="C79" s="24" t="str">
        <f>VLOOKUP(E79,Ark1!F$3:G$8,2)</f>
        <v>D</v>
      </c>
      <c r="D79" s="24">
        <v>4.6</v>
      </c>
      <c r="E79" s="57">
        <v>4.6</v>
      </c>
      <c r="F79" s="24"/>
      <c r="G79" s="57" t="str">
        <f>VLOOKUP(E79,Ark1!C$3:D$13,2)</f>
        <v>C</v>
      </c>
      <c r="H79" s="24"/>
      <c r="I79" s="24">
        <f>E79-D79</f>
        <v>0</v>
      </c>
      <c r="J79" s="35">
        <f>+I79/D79</f>
        <v>0</v>
      </c>
      <c r="K79" s="30">
        <f>+J79*100</f>
        <v>0</v>
      </c>
    </row>
    <row r="80" spans="1:11" ht="18">
      <c r="A80" s="24"/>
      <c r="B80" s="24"/>
      <c r="C80" s="24"/>
      <c r="D80" s="24"/>
      <c r="E80" s="57"/>
      <c r="F80" s="24"/>
      <c r="G80" s="57"/>
      <c r="H80" s="24"/>
      <c r="I80" s="24"/>
      <c r="J80" s="35"/>
      <c r="K80" s="18"/>
    </row>
    <row r="81" spans="1:10" ht="18">
      <c r="A81" s="24"/>
      <c r="B81" s="24"/>
      <c r="C81" s="24"/>
      <c r="D81" s="24"/>
      <c r="E81" s="57"/>
      <c r="F81" s="24"/>
      <c r="G81" s="57"/>
      <c r="H81" s="24"/>
      <c r="I81" s="24"/>
      <c r="J81" s="35"/>
    </row>
    <row r="82" spans="1:11" ht="18">
      <c r="A82" s="24"/>
      <c r="B82" s="24"/>
      <c r="C82" s="24"/>
      <c r="D82" s="24"/>
      <c r="E82" s="57"/>
      <c r="F82" s="24"/>
      <c r="G82" s="57"/>
      <c r="H82" s="24"/>
      <c r="I82" s="24"/>
      <c r="J82" s="35"/>
      <c r="K82" s="30">
        <f>+J29*100</f>
        <v>-0.7130124777183606</v>
      </c>
    </row>
    <row r="83" spans="1:10" ht="18">
      <c r="A83" s="24"/>
      <c r="B83" s="24"/>
      <c r="C83" s="24"/>
      <c r="D83" s="24"/>
      <c r="E83" s="57"/>
      <c r="F83" s="24"/>
      <c r="G83" s="57"/>
      <c r="H83" s="24"/>
      <c r="I83" s="24"/>
      <c r="J83" s="35"/>
    </row>
    <row r="84" spans="1:10" ht="18">
      <c r="A84" s="24"/>
      <c r="B84" s="56" t="s">
        <v>94</v>
      </c>
      <c r="C84" s="24"/>
      <c r="D84" s="24"/>
      <c r="E84" s="57"/>
      <c r="F84" s="24"/>
      <c r="G84" s="57"/>
      <c r="H84" s="24"/>
      <c r="I84" s="24"/>
      <c r="J84" s="35"/>
    </row>
    <row r="85" spans="1:11" ht="18">
      <c r="A85" s="24"/>
      <c r="B85" s="24" t="s">
        <v>42</v>
      </c>
      <c r="C85" s="24" t="str">
        <f>VLOOKUP(E85,Ark1!F$3:G$8,2)</f>
        <v>A</v>
      </c>
      <c r="D85" s="24">
        <v>20.38</v>
      </c>
      <c r="E85" s="57">
        <v>22.6</v>
      </c>
      <c r="F85" s="24"/>
      <c r="G85" s="57" t="str">
        <f>VLOOKUP(E85,Ark1!C$3:D$13,2)</f>
        <v>M</v>
      </c>
      <c r="H85" s="24"/>
      <c r="I85" s="24">
        <f aca="true" t="shared" si="8" ref="I85:I90">E85-D85</f>
        <v>2.2200000000000024</v>
      </c>
      <c r="J85" s="35">
        <f aca="true" t="shared" si="9" ref="J85:J90">+I85/D85</f>
        <v>0.10893032384690886</v>
      </c>
      <c r="K85" s="30">
        <f>+J86*100</f>
        <v>-6.271186440677967</v>
      </c>
    </row>
    <row r="86" spans="1:11" ht="18">
      <c r="A86" s="24"/>
      <c r="B86" s="24" t="s">
        <v>41</v>
      </c>
      <c r="C86" s="24" t="str">
        <f>VLOOKUP(E86,Ark1!F$3:G$8,2)</f>
        <v>A</v>
      </c>
      <c r="D86" s="24">
        <v>23.6</v>
      </c>
      <c r="E86" s="57">
        <v>22.12</v>
      </c>
      <c r="F86" s="24"/>
      <c r="G86" s="57" t="str">
        <f>VLOOKUP(E86,Ark1!C$3:D$13,2)</f>
        <v>M</v>
      </c>
      <c r="H86" s="24"/>
      <c r="I86" s="24">
        <f t="shared" si="8"/>
        <v>-1.4800000000000004</v>
      </c>
      <c r="J86" s="35">
        <f t="shared" si="9"/>
        <v>-0.06271186440677967</v>
      </c>
      <c r="K86" s="30">
        <f>+J85*100</f>
        <v>10.893032384690885</v>
      </c>
    </row>
    <row r="87" spans="1:11" ht="18">
      <c r="A87" s="24"/>
      <c r="B87" s="24" t="s">
        <v>43</v>
      </c>
      <c r="C87" s="24" t="str">
        <f>VLOOKUP(E87,Ark1!F$3:G$8,2)</f>
        <v>C</v>
      </c>
      <c r="D87" s="24">
        <v>7.28</v>
      </c>
      <c r="E87" s="57">
        <v>7.28</v>
      </c>
      <c r="F87" s="24"/>
      <c r="G87" s="57" t="str">
        <f>VLOOKUP(E87,Ark1!C$3:D$13,2)</f>
        <v>B</v>
      </c>
      <c r="H87" s="24"/>
      <c r="I87" s="24">
        <f t="shared" si="8"/>
        <v>0</v>
      </c>
      <c r="J87" s="35">
        <f t="shared" si="9"/>
        <v>0</v>
      </c>
      <c r="K87" s="30">
        <f>+J87*100</f>
        <v>0</v>
      </c>
    </row>
    <row r="88" spans="1:11" ht="18">
      <c r="A88" s="24"/>
      <c r="B88" s="24" t="s">
        <v>44</v>
      </c>
      <c r="C88" s="24" t="str">
        <f>VLOOKUP(E88,Ark1!F$3:G$8,2)</f>
        <v>D</v>
      </c>
      <c r="D88" s="24">
        <v>5.82</v>
      </c>
      <c r="E88" s="57">
        <v>5.82</v>
      </c>
      <c r="F88" s="24"/>
      <c r="G88" s="57" t="str">
        <f>VLOOKUP(E88,Ark1!C$3:D$13,2)</f>
        <v>C</v>
      </c>
      <c r="H88" s="24"/>
      <c r="I88" s="24">
        <f t="shared" si="8"/>
        <v>0</v>
      </c>
      <c r="J88" s="35">
        <f t="shared" si="9"/>
        <v>0</v>
      </c>
      <c r="K88" s="30">
        <f>+J88*100</f>
        <v>0</v>
      </c>
    </row>
    <row r="89" spans="1:11" ht="18">
      <c r="A89" s="24"/>
      <c r="B89" s="24" t="s">
        <v>46</v>
      </c>
      <c r="C89" s="24" t="str">
        <f>VLOOKUP(E89,Ark1!F$3:G$8,2)</f>
        <v>E</v>
      </c>
      <c r="D89" s="24">
        <v>2.8</v>
      </c>
      <c r="E89" s="57">
        <v>2.65</v>
      </c>
      <c r="F89" s="24"/>
      <c r="G89" s="57" t="str">
        <f>VLOOKUP(E89,Ark1!C$3:D$13,2)</f>
        <v>E</v>
      </c>
      <c r="H89" s="24"/>
      <c r="I89" s="24">
        <f t="shared" si="8"/>
        <v>-0.1499999999999999</v>
      </c>
      <c r="J89" s="35">
        <f t="shared" si="9"/>
        <v>-0.05357142857142854</v>
      </c>
      <c r="K89" s="30">
        <f>+J89*100</f>
        <v>-5.357142857142854</v>
      </c>
    </row>
    <row r="90" spans="1:11" ht="18">
      <c r="A90" s="24"/>
      <c r="B90" s="24" t="s">
        <v>95</v>
      </c>
      <c r="C90" s="24" t="str">
        <f>VLOOKUP(E90,Ark1!F$3:G$8,2)</f>
        <v>E</v>
      </c>
      <c r="D90" s="24">
        <v>1.41</v>
      </c>
      <c r="E90" s="57">
        <v>1.41</v>
      </c>
      <c r="F90" s="24"/>
      <c r="G90" s="57" t="str">
        <f>VLOOKUP(E90,Ark1!C$3:D$13,2)</f>
        <v>E</v>
      </c>
      <c r="H90" s="24"/>
      <c r="I90" s="24">
        <f t="shared" si="8"/>
        <v>0</v>
      </c>
      <c r="J90" s="35">
        <f t="shared" si="9"/>
        <v>0</v>
      </c>
      <c r="K90" s="30">
        <f>+J90*100</f>
        <v>0</v>
      </c>
    </row>
    <row r="91" spans="1:10" ht="18">
      <c r="A91" s="24"/>
      <c r="B91" s="24"/>
      <c r="C91" s="24"/>
      <c r="D91" s="24"/>
      <c r="E91" s="57"/>
      <c r="F91" s="24"/>
      <c r="G91" s="57"/>
      <c r="H91" s="24"/>
      <c r="I91" s="24"/>
      <c r="J91" s="35"/>
    </row>
    <row r="92" spans="1:10" ht="18">
      <c r="A92" s="24"/>
      <c r="B92" s="56" t="s">
        <v>97</v>
      </c>
      <c r="C92" s="24"/>
      <c r="D92" s="24"/>
      <c r="E92" s="57"/>
      <c r="F92" s="24"/>
      <c r="G92" s="57"/>
      <c r="H92" s="24"/>
      <c r="I92" s="24"/>
      <c r="J92" s="35"/>
    </row>
    <row r="93" spans="1:11" ht="18">
      <c r="A93" s="24"/>
      <c r="B93" s="24" t="s">
        <v>49</v>
      </c>
      <c r="C93" s="24" t="str">
        <f>VLOOKUP(E93,Ark1!F$3:G$8,2)</f>
        <v>B</v>
      </c>
      <c r="D93" s="24">
        <v>7.39</v>
      </c>
      <c r="E93" s="57">
        <v>8.11</v>
      </c>
      <c r="F93" s="24"/>
      <c r="G93" s="57" t="str">
        <f>VLOOKUP(E93,Ark1!C$3:D$13,2)</f>
        <v>A</v>
      </c>
      <c r="H93" s="24"/>
      <c r="I93" s="24">
        <f aca="true" t="shared" si="10" ref="I93:I98">E93-D93</f>
        <v>0.7199999999999998</v>
      </c>
      <c r="J93" s="35">
        <f aca="true" t="shared" si="11" ref="J93:J98">+I93/D93</f>
        <v>0.09742895805142081</v>
      </c>
      <c r="K93" s="30">
        <f>+J95*100</f>
        <v>3.6671368124118446</v>
      </c>
    </row>
    <row r="94" spans="1:11" ht="18">
      <c r="A94" s="24"/>
      <c r="B94" s="24" t="s">
        <v>50</v>
      </c>
      <c r="C94" s="24" t="str">
        <f>VLOOKUP(E94,Ark1!F$3:G$8,2)</f>
        <v>C</v>
      </c>
      <c r="D94" s="24">
        <v>6.5</v>
      </c>
      <c r="E94" s="57">
        <v>7.37</v>
      </c>
      <c r="F94" s="24"/>
      <c r="G94" s="57" t="str">
        <f>VLOOKUP(E94,Ark1!C$3:D$13,2)</f>
        <v>B</v>
      </c>
      <c r="H94" s="24"/>
      <c r="I94" s="24">
        <f t="shared" si="10"/>
        <v>0.8700000000000001</v>
      </c>
      <c r="J94" s="35">
        <f t="shared" si="11"/>
        <v>0.13384615384615386</v>
      </c>
      <c r="K94" s="30">
        <f>+J93*100</f>
        <v>9.74289580514208</v>
      </c>
    </row>
    <row r="95" spans="1:11" ht="18">
      <c r="A95" s="24"/>
      <c r="B95" s="24" t="s">
        <v>48</v>
      </c>
      <c r="C95" s="24" t="str">
        <f>VLOOKUP(E95,Ark1!F$3:G$8,2)</f>
        <v>C</v>
      </c>
      <c r="D95" s="24">
        <v>7.09</v>
      </c>
      <c r="E95" s="57">
        <v>7.35</v>
      </c>
      <c r="F95" s="24"/>
      <c r="G95" s="57" t="str">
        <f>VLOOKUP(E95,Ark1!C$3:D$13,2)</f>
        <v>B</v>
      </c>
      <c r="H95" s="24"/>
      <c r="I95" s="24">
        <f t="shared" si="10"/>
        <v>0.2599999999999998</v>
      </c>
      <c r="J95" s="35">
        <f t="shared" si="11"/>
        <v>0.03667136812411845</v>
      </c>
      <c r="K95" s="30">
        <f>+J97*100</f>
        <v>-3.691275167785231</v>
      </c>
    </row>
    <row r="96" spans="1:11" ht="18">
      <c r="A96" s="24"/>
      <c r="B96" s="24" t="s">
        <v>51</v>
      </c>
      <c r="C96" s="24" t="str">
        <f>VLOOKUP(E96,Ark1!F$3:G$8,2)</f>
        <v>C</v>
      </c>
      <c r="D96" s="24">
        <v>5.76</v>
      </c>
      <c r="E96" s="57">
        <v>6.17</v>
      </c>
      <c r="F96" s="24"/>
      <c r="G96" s="57" t="str">
        <f>VLOOKUP(E96,Ark1!C$3:D$13,2)</f>
        <v>B</v>
      </c>
      <c r="H96" s="24"/>
      <c r="I96" s="24">
        <f t="shared" si="10"/>
        <v>0.41000000000000014</v>
      </c>
      <c r="J96" s="35">
        <f t="shared" si="11"/>
        <v>0.07118055555555558</v>
      </c>
      <c r="K96" s="30">
        <f>+J94*100</f>
        <v>13.384615384615387</v>
      </c>
    </row>
    <row r="97" spans="1:11" ht="18">
      <c r="A97" s="24"/>
      <c r="B97" s="24" t="s">
        <v>47</v>
      </c>
      <c r="C97" s="24" t="str">
        <f>VLOOKUP(E97,Ark1!F$3:G$8,2)</f>
        <v>D</v>
      </c>
      <c r="D97" s="24">
        <v>5.96</v>
      </c>
      <c r="E97" s="57">
        <v>5.74</v>
      </c>
      <c r="F97" s="24"/>
      <c r="G97" s="57" t="str">
        <f>VLOOKUP(E97,Ark1!C$3:D$13,2)</f>
        <v>C</v>
      </c>
      <c r="H97" s="24"/>
      <c r="I97" s="24">
        <f t="shared" si="10"/>
        <v>-0.21999999999999975</v>
      </c>
      <c r="J97" s="35">
        <f t="shared" si="11"/>
        <v>-0.03691275167785231</v>
      </c>
      <c r="K97" s="30" t="e">
        <f>+#REF!*100</f>
        <v>#REF!</v>
      </c>
    </row>
    <row r="98" spans="1:11" ht="18">
      <c r="A98" s="24"/>
      <c r="B98" s="24" t="s">
        <v>52</v>
      </c>
      <c r="C98" s="24" t="str">
        <f>VLOOKUP(E98,Ark1!F$3:G$8,2)</f>
        <v>D</v>
      </c>
      <c r="D98" s="24">
        <v>2.81</v>
      </c>
      <c r="E98" s="57">
        <v>3.2</v>
      </c>
      <c r="F98" s="24"/>
      <c r="G98" s="57" t="str">
        <f>VLOOKUP(E98,Ark1!C$3:D$13,2)</f>
        <v>D</v>
      </c>
      <c r="H98" s="24"/>
      <c r="I98" s="24">
        <f t="shared" si="10"/>
        <v>0.3900000000000001</v>
      </c>
      <c r="J98" s="35">
        <f t="shared" si="11"/>
        <v>0.13879003558718866</v>
      </c>
      <c r="K98" s="30">
        <f>+J96*100</f>
        <v>7.118055555555558</v>
      </c>
    </row>
    <row r="99" spans="1:10" ht="18">
      <c r="A99" s="24"/>
      <c r="B99" s="24"/>
      <c r="C99" s="24"/>
      <c r="D99" s="24"/>
      <c r="E99" s="57"/>
      <c r="F99" s="24"/>
      <c r="G99" s="57"/>
      <c r="H99" s="24"/>
      <c r="I99" s="24"/>
      <c r="J99" s="35"/>
    </row>
    <row r="100" spans="1:10" ht="18">
      <c r="A100" s="24"/>
      <c r="B100" s="56" t="s">
        <v>96</v>
      </c>
      <c r="C100" s="24"/>
      <c r="D100" s="24"/>
      <c r="E100" s="57"/>
      <c r="F100" s="24"/>
      <c r="G100" s="57"/>
      <c r="H100" s="24"/>
      <c r="I100" s="24"/>
      <c r="J100" s="35"/>
    </row>
    <row r="101" spans="1:10" ht="18">
      <c r="A101" s="24"/>
      <c r="B101" s="24" t="s">
        <v>145</v>
      </c>
      <c r="C101" s="24" t="str">
        <f>VLOOKUP(E101,Ark1!F$3:G$8,2)</f>
        <v>C</v>
      </c>
      <c r="D101" s="24">
        <v>6.46</v>
      </c>
      <c r="E101" s="57">
        <v>6.46</v>
      </c>
      <c r="F101" s="24"/>
      <c r="G101" s="57" t="str">
        <f>VLOOKUP(E101,Ark1!C$3:D$13,2)</f>
        <v>B</v>
      </c>
      <c r="H101" s="24"/>
      <c r="I101" s="24">
        <f>E101-D101</f>
        <v>0</v>
      </c>
      <c r="J101" s="35">
        <f>+I101/D101</f>
        <v>0</v>
      </c>
    </row>
    <row r="102" spans="1:11" ht="18">
      <c r="A102" s="24"/>
      <c r="B102" s="24" t="s">
        <v>68</v>
      </c>
      <c r="C102" s="24" t="str">
        <f>VLOOKUP(E102,Ark1!F$3:G$8,2)</f>
        <v>D</v>
      </c>
      <c r="D102" s="24">
        <v>4.24</v>
      </c>
      <c r="E102" s="57">
        <v>3.92</v>
      </c>
      <c r="F102" s="24"/>
      <c r="G102" s="57" t="str">
        <f>VLOOKUP(E102,Ark1!C$3:D$13,2)</f>
        <v>D</v>
      </c>
      <c r="H102" s="24"/>
      <c r="I102" s="24">
        <f>E102-D102</f>
        <v>-0.3200000000000003</v>
      </c>
      <c r="J102" s="35">
        <f>+I102/D102</f>
        <v>-0.07547169811320761</v>
      </c>
      <c r="K102" s="30" t="e">
        <f>+#REF!*100</f>
        <v>#REF!</v>
      </c>
    </row>
    <row r="103" spans="1:11" ht="18">
      <c r="A103" s="24"/>
      <c r="B103" s="24" t="s">
        <v>65</v>
      </c>
      <c r="C103" s="24" t="str">
        <f>VLOOKUP(E103,Ark1!F$3:G$8,2)</f>
        <v>D</v>
      </c>
      <c r="D103" s="24">
        <v>3.89</v>
      </c>
      <c r="E103" s="57">
        <v>3.89</v>
      </c>
      <c r="F103" s="24"/>
      <c r="G103" s="57" t="str">
        <f>VLOOKUP(E103,Ark1!C$3:D$13,2)</f>
        <v>D</v>
      </c>
      <c r="H103" s="24"/>
      <c r="I103" s="24">
        <f>E103-D103</f>
        <v>0</v>
      </c>
      <c r="J103" s="35">
        <f>+I103/D103</f>
        <v>0</v>
      </c>
      <c r="K103" s="30">
        <f>+J104*100</f>
        <v>0.8042895442359197</v>
      </c>
    </row>
    <row r="104" spans="1:11" ht="18">
      <c r="A104" s="24"/>
      <c r="B104" s="24" t="s">
        <v>66</v>
      </c>
      <c r="C104" s="24" t="str">
        <f>VLOOKUP(E104,Ark1!F$3:G$8,2)</f>
        <v>D</v>
      </c>
      <c r="D104" s="24">
        <v>3.73</v>
      </c>
      <c r="E104" s="57">
        <v>3.76</v>
      </c>
      <c r="F104" s="24"/>
      <c r="G104" s="57" t="str">
        <f>VLOOKUP(E104,Ark1!C$3:D$13,2)</f>
        <v>D</v>
      </c>
      <c r="H104" s="24"/>
      <c r="I104" s="24">
        <f>E104-D104</f>
        <v>0.029999999999999805</v>
      </c>
      <c r="J104" s="35">
        <f>+I104/D104</f>
        <v>0.008042895442359197</v>
      </c>
      <c r="K104" s="30">
        <f>+J102*100</f>
        <v>-7.547169811320761</v>
      </c>
    </row>
    <row r="105" spans="1:11" ht="18">
      <c r="A105" s="24"/>
      <c r="B105" s="24" t="s">
        <v>67</v>
      </c>
      <c r="C105" s="24" t="str">
        <f>VLOOKUP(E105,Ark1!F$3:G$8,2)</f>
        <v>E</v>
      </c>
      <c r="D105" s="24">
        <v>2.83</v>
      </c>
      <c r="E105" s="57">
        <v>2.83</v>
      </c>
      <c r="F105" s="24"/>
      <c r="G105" s="57" t="str">
        <f>VLOOKUP(E105,Ark1!C$3:D$13,2)</f>
        <v>E</v>
      </c>
      <c r="H105" s="24"/>
      <c r="I105" s="24">
        <f>E105-D105</f>
        <v>0</v>
      </c>
      <c r="J105" s="35">
        <f>+I105/D105</f>
        <v>0</v>
      </c>
      <c r="K105" s="30">
        <f>+J105*100</f>
        <v>0</v>
      </c>
    </row>
    <row r="106" spans="1:11" ht="18">
      <c r="A106" s="24"/>
      <c r="B106" s="24"/>
      <c r="C106" s="24"/>
      <c r="D106" s="24"/>
      <c r="E106" s="57"/>
      <c r="F106" s="24"/>
      <c r="G106" s="57"/>
      <c r="H106" s="24"/>
      <c r="I106" s="24"/>
      <c r="J106" s="35"/>
      <c r="K106" s="30"/>
    </row>
    <row r="107" spans="1:11" ht="18">
      <c r="A107" s="24"/>
      <c r="B107" s="56" t="s">
        <v>70</v>
      </c>
      <c r="C107" s="24"/>
      <c r="D107" s="24"/>
      <c r="E107" s="57"/>
      <c r="F107" s="24"/>
      <c r="G107" s="57"/>
      <c r="H107" s="24"/>
      <c r="I107" s="24"/>
      <c r="J107" s="35"/>
      <c r="K107" s="28"/>
    </row>
    <row r="108" spans="1:11" ht="18">
      <c r="A108" s="24"/>
      <c r="B108" s="24" t="s">
        <v>53</v>
      </c>
      <c r="C108" s="24" t="str">
        <f>VLOOKUP(E108,Ark1!F$3:G$8,2)</f>
        <v>A</v>
      </c>
      <c r="D108" s="24">
        <v>19.34</v>
      </c>
      <c r="E108" s="57">
        <v>17.42</v>
      </c>
      <c r="F108" s="24"/>
      <c r="G108" s="57" t="str">
        <f>VLOOKUP(E108,Ark1!C$3:D$13,2)</f>
        <v>M</v>
      </c>
      <c r="H108" s="24"/>
      <c r="I108" s="24">
        <f aca="true" t="shared" si="12" ref="I108:I140">E108-D108</f>
        <v>-1.9199999999999982</v>
      </c>
      <c r="J108" s="35">
        <f aca="true" t="shared" si="13" ref="J108:J131">+I108/D108</f>
        <v>-0.09927611168562556</v>
      </c>
      <c r="K108" s="30">
        <f aca="true" t="shared" si="14" ref="K108:K121">+J108*100</f>
        <v>-9.927611168562557</v>
      </c>
    </row>
    <row r="109" spans="1:11" ht="18">
      <c r="A109" s="24"/>
      <c r="B109" s="24" t="s">
        <v>55</v>
      </c>
      <c r="C109" s="24" t="str">
        <f>VLOOKUP(E109,Ark1!F$3:G$8,2)</f>
        <v>A</v>
      </c>
      <c r="D109" s="24">
        <v>13.59</v>
      </c>
      <c r="E109" s="57">
        <v>13.93</v>
      </c>
      <c r="F109" s="24"/>
      <c r="G109" s="57" t="str">
        <f>VLOOKUP(E109,Ark1!C$3:D$13,2)</f>
        <v>M</v>
      </c>
      <c r="H109" s="24"/>
      <c r="I109" s="24">
        <f t="shared" si="12"/>
        <v>0.33999999999999986</v>
      </c>
      <c r="J109" s="35">
        <f t="shared" si="13"/>
        <v>0.025018395879323023</v>
      </c>
      <c r="K109" s="30">
        <f t="shared" si="14"/>
        <v>2.5018395879323023</v>
      </c>
    </row>
    <row r="110" spans="1:11" ht="18">
      <c r="A110" s="24"/>
      <c r="B110" s="24" t="s">
        <v>54</v>
      </c>
      <c r="C110" s="24" t="str">
        <f>VLOOKUP(E110,Ark1!F$3:G$8,2)</f>
        <v>A</v>
      </c>
      <c r="D110" s="24">
        <v>12.37</v>
      </c>
      <c r="E110" s="57">
        <v>12.37</v>
      </c>
      <c r="F110" s="24"/>
      <c r="G110" s="57" t="str">
        <f>VLOOKUP(E110,Ark1!C$3:D$13,2)</f>
        <v>M</v>
      </c>
      <c r="H110" s="24"/>
      <c r="I110" s="24">
        <f t="shared" si="12"/>
        <v>0</v>
      </c>
      <c r="J110" s="35">
        <f t="shared" si="13"/>
        <v>0</v>
      </c>
      <c r="K110" s="30">
        <f t="shared" si="14"/>
        <v>0</v>
      </c>
    </row>
    <row r="111" spans="1:11" ht="18">
      <c r="A111" s="24"/>
      <c r="B111" s="24" t="s">
        <v>126</v>
      </c>
      <c r="C111" s="24" t="str">
        <f>VLOOKUP(E111,Ark1!F$3:G$8,2)</f>
        <v>B</v>
      </c>
      <c r="D111" s="24">
        <v>12.2</v>
      </c>
      <c r="E111" s="57">
        <v>11.2</v>
      </c>
      <c r="F111" s="24"/>
      <c r="G111" s="57" t="str">
        <f>VLOOKUP(E111,Ark1!C$3:D$13,2)</f>
        <v>A</v>
      </c>
      <c r="H111" s="24"/>
      <c r="I111" s="24">
        <f t="shared" si="12"/>
        <v>-1</v>
      </c>
      <c r="J111" s="35">
        <f t="shared" si="13"/>
        <v>-0.0819672131147541</v>
      </c>
      <c r="K111" s="30">
        <f t="shared" si="14"/>
        <v>-8.196721311475411</v>
      </c>
    </row>
    <row r="112" spans="1:11" ht="18">
      <c r="A112" s="24"/>
      <c r="B112" s="24" t="s">
        <v>139</v>
      </c>
      <c r="C112" s="24" t="str">
        <f>VLOOKUP(E112,Ark1!F$3:G$8,2)</f>
        <v>B</v>
      </c>
      <c r="D112" s="24">
        <v>10.77</v>
      </c>
      <c r="E112" s="57">
        <v>9.9</v>
      </c>
      <c r="F112" s="24"/>
      <c r="G112" s="57" t="str">
        <f>VLOOKUP(E112,Ark1!C$3:D$13,2)</f>
        <v>A</v>
      </c>
      <c r="H112" s="24"/>
      <c r="I112" s="24">
        <f t="shared" si="12"/>
        <v>-0.8699999999999992</v>
      </c>
      <c r="J112" s="35">
        <f t="shared" si="13"/>
        <v>-0.08077994428969353</v>
      </c>
      <c r="K112" s="30">
        <f t="shared" si="14"/>
        <v>-8.077994428969353</v>
      </c>
    </row>
    <row r="113" spans="1:11" ht="18">
      <c r="A113" s="24"/>
      <c r="B113" s="24" t="s">
        <v>56</v>
      </c>
      <c r="C113" s="24" t="str">
        <f>VLOOKUP(E113,Ark1!F$3:G$8,2)</f>
        <v>C</v>
      </c>
      <c r="D113" s="24">
        <v>7.93</v>
      </c>
      <c r="E113" s="57">
        <v>7.99</v>
      </c>
      <c r="F113" s="24"/>
      <c r="G113" s="57" t="str">
        <f>VLOOKUP(E113,Ark1!C$3:D$13,2)</f>
        <v>B</v>
      </c>
      <c r="H113" s="24"/>
      <c r="I113" s="24">
        <f t="shared" si="12"/>
        <v>0.0600000000000005</v>
      </c>
      <c r="J113" s="35">
        <f t="shared" si="13"/>
        <v>0.007566204287515826</v>
      </c>
      <c r="K113" s="30">
        <f t="shared" si="14"/>
        <v>0.7566204287515826</v>
      </c>
    </row>
    <row r="114" spans="1:11" ht="18">
      <c r="A114" s="24"/>
      <c r="B114" s="24" t="s">
        <v>57</v>
      </c>
      <c r="C114" s="24" t="str">
        <f>VLOOKUP(E114,Ark1!F$3:G$8,2)</f>
        <v>C</v>
      </c>
      <c r="D114" s="24">
        <v>6.39</v>
      </c>
      <c r="E114" s="57">
        <v>6.66</v>
      </c>
      <c r="F114" s="24"/>
      <c r="G114" s="57" t="str">
        <f>VLOOKUP(E114,Ark1!C$3:D$13,2)</f>
        <v>B</v>
      </c>
      <c r="H114" s="24"/>
      <c r="I114" s="24">
        <f t="shared" si="12"/>
        <v>0.27000000000000046</v>
      </c>
      <c r="J114" s="35">
        <f t="shared" si="13"/>
        <v>0.04225352112676064</v>
      </c>
      <c r="K114" s="30">
        <f>+J119*100</f>
        <v>-15.133531157270037</v>
      </c>
    </row>
    <row r="115" spans="1:11" ht="18">
      <c r="A115" s="24"/>
      <c r="B115" s="24" t="s">
        <v>117</v>
      </c>
      <c r="C115" s="24" t="str">
        <f>VLOOKUP(E115,Ark1!F$3:G$8,2)</f>
        <v>C</v>
      </c>
      <c r="D115" s="24">
        <v>6.4</v>
      </c>
      <c r="E115" s="57">
        <v>6.42</v>
      </c>
      <c r="F115" s="24"/>
      <c r="G115" s="57" t="str">
        <f>VLOOKUP(E115,Ark1!C$3:D$13,2)</f>
        <v>B</v>
      </c>
      <c r="H115" s="24"/>
      <c r="I115" s="24">
        <f t="shared" si="12"/>
        <v>0.019999999999999574</v>
      </c>
      <c r="J115" s="35">
        <f t="shared" si="13"/>
        <v>0.0031249999999999334</v>
      </c>
      <c r="K115" s="30"/>
    </row>
    <row r="116" spans="1:11" ht="18">
      <c r="A116" s="24"/>
      <c r="B116" s="24" t="s">
        <v>58</v>
      </c>
      <c r="C116" s="24" t="str">
        <f>VLOOKUP(E116,Ark1!F$3:G$8,2)</f>
        <v>C</v>
      </c>
      <c r="D116" s="24">
        <v>6.16</v>
      </c>
      <c r="E116" s="57">
        <v>6.16</v>
      </c>
      <c r="F116" s="24"/>
      <c r="G116" s="57" t="str">
        <f>VLOOKUP(E116,Ark1!C$3:D$13,2)</f>
        <v>B</v>
      </c>
      <c r="H116" s="24"/>
      <c r="I116" s="24">
        <f t="shared" si="12"/>
        <v>0</v>
      </c>
      <c r="J116" s="35">
        <f t="shared" si="13"/>
        <v>0</v>
      </c>
      <c r="K116" s="30">
        <f>+J115*100</f>
        <v>0.31249999999999334</v>
      </c>
    </row>
    <row r="117" spans="1:11" ht="18">
      <c r="A117" s="24"/>
      <c r="B117" s="24" t="s">
        <v>135</v>
      </c>
      <c r="C117" s="24" t="str">
        <f>VLOOKUP(E117,Ark1!F$3:G$8,2)</f>
        <v>D</v>
      </c>
      <c r="D117" s="24">
        <v>6.01</v>
      </c>
      <c r="E117" s="57">
        <v>5.87</v>
      </c>
      <c r="F117" s="24"/>
      <c r="G117" s="57" t="str">
        <f>VLOOKUP(E117,Ark1!C$3:D$13,2)</f>
        <v>C</v>
      </c>
      <c r="H117" s="24"/>
      <c r="I117" s="24">
        <f t="shared" si="12"/>
        <v>-0.13999999999999968</v>
      </c>
      <c r="J117" s="35">
        <f t="shared" si="13"/>
        <v>-0.023294509151414258</v>
      </c>
      <c r="K117" s="30">
        <f>+J114*100</f>
        <v>4.225352112676064</v>
      </c>
    </row>
    <row r="118" spans="1:11" ht="18">
      <c r="A118" s="24"/>
      <c r="B118" s="24" t="s">
        <v>60</v>
      </c>
      <c r="C118" s="24" t="str">
        <f>VLOOKUP(E118,Ark1!F$3:G$8,2)</f>
        <v>D</v>
      </c>
      <c r="D118" s="24">
        <v>5.78</v>
      </c>
      <c r="E118" s="57">
        <v>5.78</v>
      </c>
      <c r="F118" s="24"/>
      <c r="G118" s="57" t="str">
        <f>VLOOKUP(E118,Ark1!C$3:D$13,2)</f>
        <v>C</v>
      </c>
      <c r="H118" s="24"/>
      <c r="I118" s="24">
        <f t="shared" si="12"/>
        <v>0</v>
      </c>
      <c r="J118" s="35">
        <f t="shared" si="13"/>
        <v>0</v>
      </c>
      <c r="K118" s="30">
        <f>+J116*100</f>
        <v>0</v>
      </c>
    </row>
    <row r="119" spans="1:11" ht="18">
      <c r="A119" s="24"/>
      <c r="B119" s="24" t="s">
        <v>45</v>
      </c>
      <c r="C119" s="24" t="str">
        <f>VLOOKUP(E119,Ark1!F$3:G$8,2)</f>
        <v>D</v>
      </c>
      <c r="D119" s="24">
        <v>6.74</v>
      </c>
      <c r="E119" s="57">
        <v>5.72</v>
      </c>
      <c r="F119" s="24"/>
      <c r="G119" s="57" t="str">
        <f>VLOOKUP(E119,Ark1!C$3:D$13,2)</f>
        <v>C</v>
      </c>
      <c r="H119" s="24"/>
      <c r="I119" s="24">
        <f t="shared" si="12"/>
        <v>-1.0200000000000005</v>
      </c>
      <c r="J119" s="35">
        <f t="shared" si="13"/>
        <v>-0.15133531157270036</v>
      </c>
      <c r="K119" s="30">
        <f>+J117*100</f>
        <v>-2.3294509151414258</v>
      </c>
    </row>
    <row r="120" spans="1:11" ht="18">
      <c r="A120" s="24"/>
      <c r="B120" s="24" t="s">
        <v>140</v>
      </c>
      <c r="C120" s="24" t="str">
        <f>VLOOKUP(E120,Ark1!F$3:G$8,2)</f>
        <v>D</v>
      </c>
      <c r="D120" s="24">
        <v>1.84</v>
      </c>
      <c r="E120" s="57">
        <v>5.55</v>
      </c>
      <c r="F120" s="24"/>
      <c r="G120" s="57" t="str">
        <f>VLOOKUP(E120,Ark1!C$3:D$13,2)</f>
        <v>C</v>
      </c>
      <c r="H120" s="24"/>
      <c r="I120" s="24">
        <f t="shared" si="12"/>
        <v>3.71</v>
      </c>
      <c r="J120" s="35">
        <f t="shared" si="13"/>
        <v>2.016304347826087</v>
      </c>
      <c r="K120" s="30">
        <f>+J118*100</f>
        <v>0</v>
      </c>
    </row>
    <row r="121" spans="1:11" ht="18">
      <c r="A121" s="24"/>
      <c r="B121" s="24" t="s">
        <v>99</v>
      </c>
      <c r="C121" s="24" t="str">
        <f>VLOOKUP(E121,Ark1!F$3:G$8,2)</f>
        <v>D</v>
      </c>
      <c r="D121" s="24">
        <v>5.2</v>
      </c>
      <c r="E121" s="57">
        <v>5.3</v>
      </c>
      <c r="F121" s="24"/>
      <c r="G121" s="57" t="str">
        <f>VLOOKUP(E121,Ark1!C$3:D$13,2)</f>
        <v>C</v>
      </c>
      <c r="H121" s="24"/>
      <c r="I121" s="24">
        <f t="shared" si="12"/>
        <v>0.09999999999999964</v>
      </c>
      <c r="J121" s="35">
        <f t="shared" si="13"/>
        <v>0.019230769230769162</v>
      </c>
      <c r="K121" s="30">
        <f t="shared" si="14"/>
        <v>1.9230769230769162</v>
      </c>
    </row>
    <row r="122" spans="1:11" ht="18">
      <c r="A122" s="24"/>
      <c r="B122" s="24" t="s">
        <v>118</v>
      </c>
      <c r="C122" s="24" t="str">
        <f>VLOOKUP(E122,Ark1!F$3:G$8,2)</f>
        <v>D</v>
      </c>
      <c r="D122" s="24">
        <v>4.95</v>
      </c>
      <c r="E122" s="57">
        <v>5.25</v>
      </c>
      <c r="F122" s="24"/>
      <c r="G122" s="57" t="str">
        <f>VLOOKUP(E122,Ark1!C$3:D$13,2)</f>
        <v>C</v>
      </c>
      <c r="H122" s="24"/>
      <c r="I122" s="24">
        <f t="shared" si="12"/>
        <v>0.2999999999999998</v>
      </c>
      <c r="J122" s="35">
        <f t="shared" si="13"/>
        <v>0.060606060606060566</v>
      </c>
      <c r="K122" s="30">
        <f>+J123*100</f>
        <v>0</v>
      </c>
    </row>
    <row r="123" spans="1:11" ht="18">
      <c r="A123" s="24"/>
      <c r="B123" s="24" t="s">
        <v>61</v>
      </c>
      <c r="C123" s="24" t="str">
        <f>VLOOKUP(E123,Ark1!F$3:G$8,2)</f>
        <v>D</v>
      </c>
      <c r="D123" s="24">
        <v>5</v>
      </c>
      <c r="E123" s="57">
        <v>5</v>
      </c>
      <c r="F123" s="24"/>
      <c r="G123" s="57" t="str">
        <f>VLOOKUP(E123,Ark1!C$3:D$13,2)</f>
        <v>C</v>
      </c>
      <c r="H123" s="24"/>
      <c r="I123" s="24">
        <f t="shared" si="12"/>
        <v>0</v>
      </c>
      <c r="J123" s="35">
        <f t="shared" si="13"/>
        <v>0</v>
      </c>
      <c r="K123" s="30"/>
    </row>
    <row r="124" spans="1:11" ht="18">
      <c r="A124" s="24"/>
      <c r="B124" s="24" t="s">
        <v>84</v>
      </c>
      <c r="C124" s="24" t="str">
        <f>VLOOKUP(E124,Ark1!F$3:G$8,2)</f>
        <v>D</v>
      </c>
      <c r="D124" s="24">
        <v>4.59</v>
      </c>
      <c r="E124" s="57">
        <v>4.77</v>
      </c>
      <c r="F124" s="24"/>
      <c r="G124" s="57" t="str">
        <f>VLOOKUP(E124,Ark1!C$3:D$13,2)</f>
        <v>C</v>
      </c>
      <c r="H124" s="24"/>
      <c r="I124" s="24">
        <f t="shared" si="12"/>
        <v>0.17999999999999972</v>
      </c>
      <c r="J124" s="35">
        <f t="shared" si="13"/>
        <v>0.03921568627450974</v>
      </c>
      <c r="K124" s="30"/>
    </row>
    <row r="125" spans="1:11" ht="18">
      <c r="A125" s="24"/>
      <c r="B125" s="24" t="s">
        <v>113</v>
      </c>
      <c r="C125" s="24" t="str">
        <f>VLOOKUP(E125,Ark1!F$3:G$8,2)</f>
        <v>D</v>
      </c>
      <c r="D125" s="24">
        <v>4.65</v>
      </c>
      <c r="E125" s="57">
        <v>4.65</v>
      </c>
      <c r="F125" s="24"/>
      <c r="G125" s="57" t="str">
        <f>VLOOKUP(E125,Ark1!C$3:D$13,2)</f>
        <v>C</v>
      </c>
      <c r="H125" s="24"/>
      <c r="I125" s="24">
        <f t="shared" si="12"/>
        <v>0</v>
      </c>
      <c r="J125" s="35">
        <f t="shared" si="13"/>
        <v>0</v>
      </c>
      <c r="K125" s="30">
        <f>+J129*100</f>
        <v>-12.1593291404612</v>
      </c>
    </row>
    <row r="126" spans="1:11" ht="18">
      <c r="A126" s="24"/>
      <c r="B126" s="24" t="s">
        <v>59</v>
      </c>
      <c r="C126" s="24" t="str">
        <f>VLOOKUP(E126,Ark1!F$3:G$8,2)</f>
        <v>D</v>
      </c>
      <c r="D126" s="24">
        <v>4.62</v>
      </c>
      <c r="E126" s="57">
        <v>4.62</v>
      </c>
      <c r="F126" s="24"/>
      <c r="G126" s="57" t="str">
        <f>VLOOKUP(E126,Ark1!C$3:D$13,2)</f>
        <v>C</v>
      </c>
      <c r="H126" s="24"/>
      <c r="I126" s="24">
        <f t="shared" si="12"/>
        <v>0</v>
      </c>
      <c r="J126" s="35">
        <f t="shared" si="13"/>
        <v>0</v>
      </c>
      <c r="K126" s="30">
        <f>+J125*100</f>
        <v>0</v>
      </c>
    </row>
    <row r="127" spans="1:11" ht="18">
      <c r="A127" s="24"/>
      <c r="B127" s="24" t="s">
        <v>114</v>
      </c>
      <c r="C127" s="24" t="str">
        <f>VLOOKUP(E127,Ark1!F$3:G$8,2)</f>
        <v>D</v>
      </c>
      <c r="D127" s="24">
        <v>4.31</v>
      </c>
      <c r="E127" s="57">
        <v>4.55</v>
      </c>
      <c r="F127" s="24"/>
      <c r="G127" s="57" t="str">
        <f>VLOOKUP(E127,Ark1!C$3:D$13,2)</f>
        <v>C</v>
      </c>
      <c r="H127" s="24"/>
      <c r="I127" s="24">
        <f t="shared" si="12"/>
        <v>0.2400000000000002</v>
      </c>
      <c r="J127" s="35">
        <f t="shared" si="13"/>
        <v>0.055684454756380564</v>
      </c>
      <c r="K127" s="30">
        <f>+J126*100</f>
        <v>0</v>
      </c>
    </row>
    <row r="128" spans="1:11" ht="18">
      <c r="A128" s="24"/>
      <c r="B128" s="24" t="s">
        <v>119</v>
      </c>
      <c r="C128" s="24" t="str">
        <f>VLOOKUP(E128,Ark1!F$3:G$8,2)</f>
        <v>D</v>
      </c>
      <c r="D128" s="24">
        <v>3.88</v>
      </c>
      <c r="E128" s="57">
        <v>4.26</v>
      </c>
      <c r="F128" s="24"/>
      <c r="G128" s="57" t="str">
        <f>VLOOKUP(E128,Ark1!C$3:D$13,2)</f>
        <v>C</v>
      </c>
      <c r="H128" s="24"/>
      <c r="I128" s="24">
        <f t="shared" si="12"/>
        <v>0.3799999999999999</v>
      </c>
      <c r="J128" s="35">
        <f t="shared" si="13"/>
        <v>0.09793814432989688</v>
      </c>
      <c r="K128" s="30">
        <f>+J124*100</f>
        <v>3.921568627450974</v>
      </c>
    </row>
    <row r="129" spans="1:11" ht="18">
      <c r="A129" s="24"/>
      <c r="B129" s="24" t="s">
        <v>127</v>
      </c>
      <c r="C129" s="24" t="str">
        <f>VLOOKUP(E129,Ark1!F$3:G$8,2)</f>
        <v>D</v>
      </c>
      <c r="D129" s="24">
        <v>4.77</v>
      </c>
      <c r="E129" s="57">
        <v>4.19</v>
      </c>
      <c r="F129" s="24"/>
      <c r="G129" s="57" t="str">
        <f>VLOOKUP(E129,Ark1!C$3:D$13,2)</f>
        <v>C</v>
      </c>
      <c r="H129" s="24"/>
      <c r="I129" s="24">
        <f t="shared" si="12"/>
        <v>-0.5799999999999992</v>
      </c>
      <c r="J129" s="35">
        <f t="shared" si="13"/>
        <v>-0.121593291404612</v>
      </c>
      <c r="K129" s="30">
        <f>+J127*100</f>
        <v>5.568445475638057</v>
      </c>
    </row>
    <row r="130" spans="1:11" ht="18">
      <c r="A130" s="24"/>
      <c r="B130" s="24" t="s">
        <v>120</v>
      </c>
      <c r="C130" s="24" t="str">
        <f>VLOOKUP(E130,Ark1!F$3:G$8,2)</f>
        <v>D</v>
      </c>
      <c r="D130" s="24">
        <v>4.13</v>
      </c>
      <c r="E130" s="57">
        <v>3.96</v>
      </c>
      <c r="F130" s="24"/>
      <c r="G130" s="57" t="str">
        <f>VLOOKUP(E130,Ark1!C$3:D$13,2)</f>
        <v>D</v>
      </c>
      <c r="H130" s="24"/>
      <c r="I130" s="24">
        <f t="shared" si="12"/>
        <v>-0.16999999999999993</v>
      </c>
      <c r="J130" s="35">
        <f t="shared" si="13"/>
        <v>-0.041162227602905554</v>
      </c>
      <c r="K130" s="30">
        <f>+J130*100</f>
        <v>-4.1162227602905554</v>
      </c>
    </row>
    <row r="131" spans="1:11" ht="18">
      <c r="A131" s="24"/>
      <c r="B131" s="24" t="s">
        <v>104</v>
      </c>
      <c r="C131" s="24" t="str">
        <f>VLOOKUP(E131,Ark1!F$3:G$8,2)</f>
        <v>D</v>
      </c>
      <c r="D131" s="24">
        <v>3.84</v>
      </c>
      <c r="E131" s="57">
        <v>3.84</v>
      </c>
      <c r="F131" s="24"/>
      <c r="G131" s="57" t="str">
        <f>VLOOKUP(E131,Ark1!C$3:D$13,2)</f>
        <v>D</v>
      </c>
      <c r="H131" s="24"/>
      <c r="I131" s="24">
        <f t="shared" si="12"/>
        <v>0</v>
      </c>
      <c r="J131" s="35">
        <f t="shared" si="13"/>
        <v>0</v>
      </c>
      <c r="K131" s="30">
        <f>+J128*100</f>
        <v>9.793814432989688</v>
      </c>
    </row>
    <row r="132" spans="1:11" ht="18">
      <c r="A132" s="24"/>
      <c r="B132" s="24" t="s">
        <v>141</v>
      </c>
      <c r="C132" s="24" t="str">
        <f>VLOOKUP(E132,Ark1!F$3:G$8,2)</f>
        <v>D</v>
      </c>
      <c r="D132" s="24"/>
      <c r="E132" s="57">
        <v>3.78</v>
      </c>
      <c r="F132" s="24"/>
      <c r="G132" s="57" t="str">
        <f>VLOOKUP(E132,Ark1!C$3:D$13,2)</f>
        <v>D</v>
      </c>
      <c r="H132" s="24"/>
      <c r="I132" s="24">
        <f t="shared" si="12"/>
        <v>3.78</v>
      </c>
      <c r="J132" s="35"/>
      <c r="K132" s="30">
        <f>+J131*100</f>
        <v>0</v>
      </c>
    </row>
    <row r="133" spans="1:11" ht="18">
      <c r="A133" s="24"/>
      <c r="B133" s="24" t="s">
        <v>62</v>
      </c>
      <c r="C133" s="24" t="str">
        <f>VLOOKUP(E133,Ark1!F$3:G$8,2)</f>
        <v>D</v>
      </c>
      <c r="D133" s="24">
        <v>3.46</v>
      </c>
      <c r="E133" s="57">
        <v>3.46</v>
      </c>
      <c r="F133" s="24"/>
      <c r="G133" s="57" t="str">
        <f>VLOOKUP(E133,Ark1!C$3:D$13,2)</f>
        <v>D</v>
      </c>
      <c r="H133" s="24"/>
      <c r="I133" s="24">
        <f t="shared" si="12"/>
        <v>0</v>
      </c>
      <c r="J133" s="35">
        <f aca="true" t="shared" si="15" ref="J133:J140">+I133/D133</f>
        <v>0</v>
      </c>
      <c r="K133" s="30">
        <f>+J133*100</f>
        <v>0</v>
      </c>
    </row>
    <row r="134" spans="1:11" ht="18">
      <c r="A134" s="24"/>
      <c r="B134" s="24" t="s">
        <v>64</v>
      </c>
      <c r="C134" s="24" t="str">
        <f>VLOOKUP(E134,Ark1!F$3:G$8,2)</f>
        <v>D</v>
      </c>
      <c r="D134" s="24">
        <v>3.32</v>
      </c>
      <c r="E134" s="57">
        <v>3.32</v>
      </c>
      <c r="F134" s="24"/>
      <c r="G134" s="57" t="str">
        <f>VLOOKUP(E134,Ark1!C$3:D$13,2)</f>
        <v>D</v>
      </c>
      <c r="H134" s="24"/>
      <c r="I134" s="24">
        <f t="shared" si="12"/>
        <v>0</v>
      </c>
      <c r="J134" s="35">
        <f t="shared" si="15"/>
        <v>0</v>
      </c>
      <c r="K134" s="30">
        <f>+J134*100</f>
        <v>0</v>
      </c>
    </row>
    <row r="135" spans="1:11" ht="18">
      <c r="A135" s="24"/>
      <c r="B135" s="24" t="s">
        <v>63</v>
      </c>
      <c r="C135" s="24" t="str">
        <f>VLOOKUP(E135,Ark1!F$3:G$8,2)</f>
        <v>D</v>
      </c>
      <c r="D135" s="24">
        <v>3.12</v>
      </c>
      <c r="E135" s="57">
        <v>3.12</v>
      </c>
      <c r="F135" s="24"/>
      <c r="G135" s="57" t="str">
        <f>VLOOKUP(E135,Ark1!C$3:D$13,2)</f>
        <v>D</v>
      </c>
      <c r="H135" s="24"/>
      <c r="I135" s="24">
        <f t="shared" si="12"/>
        <v>0</v>
      </c>
      <c r="J135" s="35">
        <f t="shared" si="15"/>
        <v>0</v>
      </c>
      <c r="K135" s="30">
        <f>+J135*100</f>
        <v>0</v>
      </c>
    </row>
    <row r="136" spans="1:11" ht="18">
      <c r="A136" s="24"/>
      <c r="B136" s="24" t="s">
        <v>110</v>
      </c>
      <c r="C136" s="24" t="str">
        <f>VLOOKUP(E136,Ark1!F$3:G$8,2)</f>
        <v>E</v>
      </c>
      <c r="D136" s="24">
        <v>2.94</v>
      </c>
      <c r="E136" s="57">
        <v>2.94</v>
      </c>
      <c r="F136" s="24"/>
      <c r="G136" s="57" t="str">
        <f>VLOOKUP(E136,Ark1!C$3:D$13,2)</f>
        <v>E</v>
      </c>
      <c r="H136" s="24"/>
      <c r="I136" s="24">
        <f t="shared" si="12"/>
        <v>0</v>
      </c>
      <c r="J136" s="35">
        <f t="shared" si="15"/>
        <v>0</v>
      </c>
      <c r="K136" s="30">
        <f>+J136*100</f>
        <v>0</v>
      </c>
    </row>
    <row r="137" spans="1:11" ht="18">
      <c r="A137" s="24"/>
      <c r="B137" s="24" t="s">
        <v>106</v>
      </c>
      <c r="C137" s="24" t="str">
        <f>VLOOKUP(E137,Ark1!F$3:G$8,2)</f>
        <v>E</v>
      </c>
      <c r="D137" s="24">
        <v>2.66</v>
      </c>
      <c r="E137" s="57">
        <v>2.66</v>
      </c>
      <c r="F137" s="24"/>
      <c r="G137" s="57" t="str">
        <f>VLOOKUP(E137,Ark1!C$3:D$13,2)</f>
        <v>E</v>
      </c>
      <c r="H137" s="24"/>
      <c r="I137" s="24">
        <f t="shared" si="12"/>
        <v>0</v>
      </c>
      <c r="J137" s="35">
        <f t="shared" si="15"/>
        <v>0</v>
      </c>
      <c r="K137" s="30">
        <f>+J137*100</f>
        <v>0</v>
      </c>
    </row>
    <row r="138" spans="1:11" ht="18">
      <c r="A138" s="24"/>
      <c r="B138" s="24" t="s">
        <v>136</v>
      </c>
      <c r="C138" s="24" t="str">
        <f>VLOOKUP(E138,Ark1!F$3:G$8,2)</f>
        <v>E</v>
      </c>
      <c r="D138" s="24">
        <v>5</v>
      </c>
      <c r="E138" s="57">
        <v>2.59</v>
      </c>
      <c r="F138" s="24"/>
      <c r="G138" s="57" t="str">
        <f>VLOOKUP(E138,Ark1!C$3:D$13,2)</f>
        <v>E</v>
      </c>
      <c r="H138" s="24"/>
      <c r="I138" s="24">
        <f t="shared" si="12"/>
        <v>-2.41</v>
      </c>
      <c r="J138" s="35">
        <f t="shared" si="15"/>
        <v>-0.48200000000000004</v>
      </c>
      <c r="K138" s="30">
        <f>+J139*100</f>
        <v>0</v>
      </c>
    </row>
    <row r="139" spans="1:11" ht="18">
      <c r="A139" s="24"/>
      <c r="B139" s="24" t="s">
        <v>111</v>
      </c>
      <c r="C139" s="24" t="str">
        <f>VLOOKUP(E139,Ark1!F$3:G$8,2)</f>
        <v>E</v>
      </c>
      <c r="D139" s="24">
        <v>2.33</v>
      </c>
      <c r="E139" s="57">
        <v>2.33</v>
      </c>
      <c r="F139" s="24"/>
      <c r="G139" s="57" t="str">
        <f>VLOOKUP(E139,Ark1!C$3:D$13,2)</f>
        <v>E</v>
      </c>
      <c r="H139" s="24"/>
      <c r="I139" s="24">
        <f t="shared" si="12"/>
        <v>0</v>
      </c>
      <c r="J139" s="35">
        <f t="shared" si="15"/>
        <v>0</v>
      </c>
      <c r="K139" s="30">
        <f>+J140*100</f>
        <v>0</v>
      </c>
    </row>
    <row r="140" spans="1:11" ht="18">
      <c r="A140" s="24"/>
      <c r="B140" s="24" t="s">
        <v>105</v>
      </c>
      <c r="C140" s="24" t="str">
        <f>VLOOKUP(E140,Ark1!F$3:G$8,2)</f>
        <v>E</v>
      </c>
      <c r="D140" s="24">
        <v>2.04</v>
      </c>
      <c r="E140" s="57">
        <v>2.04</v>
      </c>
      <c r="F140" s="24"/>
      <c r="G140" s="57" t="str">
        <f>VLOOKUP(E140,Ark1!C$3:D$13,2)</f>
        <v>E</v>
      </c>
      <c r="H140" s="24"/>
      <c r="I140" s="24">
        <f t="shared" si="12"/>
        <v>0</v>
      </c>
      <c r="J140" s="35">
        <f t="shared" si="15"/>
        <v>0</v>
      </c>
      <c r="K140" s="30"/>
    </row>
    <row r="141" spans="1:11" ht="15.75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30"/>
    </row>
    <row r="142" spans="1:11" ht="15.75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30"/>
    </row>
    <row r="143" spans="1:11" ht="15.75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30"/>
    </row>
    <row r="144" spans="1:11" ht="15.75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30"/>
    </row>
    <row r="145" spans="1:11" ht="16.5" thickBot="1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8"/>
    </row>
    <row r="146" spans="1:11" ht="15.75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36"/>
    </row>
    <row r="147" spans="1:11" ht="22.5" thickBot="1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37"/>
    </row>
    <row r="148" spans="1:10" ht="15.75">
      <c r="A148" s="24"/>
      <c r="B148" s="24" t="s">
        <v>107</v>
      </c>
      <c r="C148" s="24"/>
      <c r="D148" s="24"/>
      <c r="E148" s="24"/>
      <c r="F148" s="24"/>
      <c r="G148" s="24"/>
      <c r="H148" s="24"/>
      <c r="I148" s="24"/>
      <c r="J148" s="24"/>
    </row>
    <row r="149" spans="4:7" ht="22.5" thickBot="1">
      <c r="D149" s="38"/>
      <c r="E149" s="39">
        <f>COUNTIF(E2:E145,"&gt;0")</f>
        <v>99</v>
      </c>
      <c r="G149" s="17"/>
    </row>
    <row r="150" spans="2:10" ht="15.75">
      <c r="B150" s="40" t="s">
        <v>83</v>
      </c>
      <c r="C150" s="40"/>
      <c r="D150" s="40"/>
      <c r="E150" s="40"/>
      <c r="F150" s="40"/>
      <c r="G150" s="40"/>
      <c r="H150" s="40"/>
      <c r="I150" s="40"/>
      <c r="J150" s="40"/>
    </row>
    <row r="151" spans="2:8" ht="18">
      <c r="B151" s="19"/>
      <c r="C151" s="41"/>
      <c r="D151" s="42"/>
      <c r="E151" s="43"/>
      <c r="F151" s="44"/>
      <c r="G151" s="45"/>
      <c r="H151" s="45"/>
    </row>
    <row r="152" spans="1:9" ht="20.25">
      <c r="A152" s="46"/>
      <c r="B152" s="46"/>
      <c r="C152" s="46"/>
      <c r="D152" s="46"/>
      <c r="E152" s="46"/>
      <c r="F152" s="47"/>
      <c r="G152" s="20"/>
      <c r="H152" s="47"/>
      <c r="I152" s="48"/>
    </row>
    <row r="153" spans="2:11" ht="21.75">
      <c r="B153" s="49"/>
      <c r="C153" s="49"/>
      <c r="E153" s="50"/>
      <c r="F153" s="51"/>
      <c r="G153" s="52"/>
      <c r="H153" s="52"/>
      <c r="I153" s="52"/>
      <c r="J153" s="53"/>
      <c r="K153" s="53"/>
    </row>
    <row r="154" spans="7:11" ht="21.75">
      <c r="G154" s="52"/>
      <c r="H154" s="52"/>
      <c r="I154" s="52"/>
      <c r="J154" s="53"/>
      <c r="K154" s="53"/>
    </row>
    <row r="155" spans="1:11" ht="21.75">
      <c r="A155" s="54"/>
      <c r="B155" s="21" t="s">
        <v>69</v>
      </c>
      <c r="C155" s="31"/>
      <c r="D155" s="27" t="s">
        <v>69</v>
      </c>
      <c r="E155" s="26" t="s">
        <v>69</v>
      </c>
      <c r="F155" s="54"/>
      <c r="G155" s="52"/>
      <c r="H155" s="52"/>
      <c r="I155" s="52"/>
      <c r="J155" s="53"/>
      <c r="K155" s="53"/>
    </row>
  </sheetData>
  <sheetProtection/>
  <mergeCells count="8">
    <mergeCell ref="B1:J2"/>
    <mergeCell ref="A152:E152"/>
    <mergeCell ref="G153:I153"/>
    <mergeCell ref="B153:C153"/>
    <mergeCell ref="G154:I154"/>
    <mergeCell ref="G155:I155"/>
    <mergeCell ref="G151:H151"/>
    <mergeCell ref="B150:J150"/>
  </mergeCells>
  <printOptions/>
  <pageMargins left="0.31496062992125984" right="0.31496062992125984" top="0" bottom="0" header="0.31496062992125984" footer="0.31496062992125984"/>
  <pageSetup fitToHeight="0" fitToWidth="1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"/>
  <sheetViews>
    <sheetView zoomScalePageLayoutView="0" workbookViewId="0" topLeftCell="A1">
      <selection activeCell="I13" sqref="I13"/>
    </sheetView>
  </sheetViews>
  <sheetFormatPr defaultColWidth="9.140625" defaultRowHeight="15"/>
  <cols>
    <col min="2" max="2" width="13.421875" style="0" bestFit="1" customWidth="1"/>
    <col min="3" max="3" width="5.28125" style="0" customWidth="1"/>
    <col min="4" max="4" width="3.00390625" style="4" bestFit="1" customWidth="1"/>
    <col min="5" max="7" width="3.00390625" style="4" customWidth="1"/>
  </cols>
  <sheetData>
    <row r="1" ht="15.75">
      <c r="A1" s="1" t="s">
        <v>73</v>
      </c>
    </row>
    <row r="2" spans="1:7" ht="15.75">
      <c r="A2" s="1"/>
      <c r="C2" s="14" t="s">
        <v>137</v>
      </c>
      <c r="D2" s="14"/>
      <c r="E2" s="7"/>
      <c r="F2" s="14" t="s">
        <v>72</v>
      </c>
      <c r="G2" s="14"/>
    </row>
    <row r="3" spans="2:15" ht="15.75">
      <c r="B3" s="3" t="s">
        <v>82</v>
      </c>
      <c r="C3" s="10">
        <v>0</v>
      </c>
      <c r="D3" s="11" t="s">
        <v>23</v>
      </c>
      <c r="E3" s="3"/>
      <c r="F3" s="8">
        <v>0</v>
      </c>
      <c r="G3" s="8" t="s">
        <v>23</v>
      </c>
      <c r="H3" s="1" t="s">
        <v>75</v>
      </c>
      <c r="N3">
        <v>0.01</v>
      </c>
      <c r="O3" t="s">
        <v>23</v>
      </c>
    </row>
    <row r="4" spans="2:15" ht="15.75">
      <c r="B4" s="1" t="s">
        <v>81</v>
      </c>
      <c r="C4" s="10">
        <v>3</v>
      </c>
      <c r="D4" s="12" t="s">
        <v>3</v>
      </c>
      <c r="E4" s="1"/>
      <c r="F4" s="9">
        <v>3</v>
      </c>
      <c r="G4" s="9" t="s">
        <v>3</v>
      </c>
      <c r="N4">
        <v>2.99</v>
      </c>
      <c r="O4" t="s">
        <v>3</v>
      </c>
    </row>
    <row r="5" spans="2:15" ht="15.75">
      <c r="B5" s="1" t="s">
        <v>80</v>
      </c>
      <c r="C5" s="10">
        <v>4</v>
      </c>
      <c r="D5" s="12" t="s">
        <v>12</v>
      </c>
      <c r="E5" s="1"/>
      <c r="F5" s="9">
        <v>6</v>
      </c>
      <c r="G5" s="9" t="s">
        <v>12</v>
      </c>
      <c r="H5" s="13" t="s">
        <v>79</v>
      </c>
      <c r="I5" s="13"/>
      <c r="J5" s="13"/>
      <c r="K5" s="13"/>
      <c r="L5" s="13"/>
      <c r="M5" s="13"/>
      <c r="N5">
        <v>3.99</v>
      </c>
      <c r="O5" t="s">
        <v>12</v>
      </c>
    </row>
    <row r="6" spans="2:15" ht="15.75">
      <c r="B6" s="1" t="s">
        <v>78</v>
      </c>
      <c r="C6" s="10">
        <v>6</v>
      </c>
      <c r="D6" s="12" t="s">
        <v>10</v>
      </c>
      <c r="E6" s="1"/>
      <c r="F6" s="9">
        <v>8</v>
      </c>
      <c r="G6" s="9" t="s">
        <v>10</v>
      </c>
      <c r="H6" s="5" t="s">
        <v>77</v>
      </c>
      <c r="I6" s="6"/>
      <c r="N6">
        <v>5.99</v>
      </c>
      <c r="O6" t="s">
        <v>10</v>
      </c>
    </row>
    <row r="7" spans="2:15" ht="15.75">
      <c r="B7" s="1" t="s">
        <v>76</v>
      </c>
      <c r="C7" s="10">
        <v>8</v>
      </c>
      <c r="D7" s="12" t="s">
        <v>7</v>
      </c>
      <c r="E7" s="1"/>
      <c r="F7" s="9">
        <v>12</v>
      </c>
      <c r="G7" s="9" t="s">
        <v>7</v>
      </c>
      <c r="H7" s="13" t="s">
        <v>79</v>
      </c>
      <c r="I7" s="13"/>
      <c r="J7" s="13"/>
      <c r="K7" s="13"/>
      <c r="L7" s="13"/>
      <c r="M7" s="13"/>
      <c r="N7">
        <v>7.99</v>
      </c>
      <c r="O7" t="s">
        <v>7</v>
      </c>
    </row>
    <row r="8" spans="2:15" ht="15.75">
      <c r="B8" s="1" t="s">
        <v>74</v>
      </c>
      <c r="C8" s="10">
        <v>12</v>
      </c>
      <c r="D8" s="12" t="s">
        <v>5</v>
      </c>
      <c r="E8" s="1"/>
      <c r="F8" s="9">
        <v>25</v>
      </c>
      <c r="G8" s="9" t="s">
        <v>5</v>
      </c>
      <c r="N8">
        <v>11.99</v>
      </c>
      <c r="O8" t="s">
        <v>5</v>
      </c>
    </row>
    <row r="9" spans="2:13" ht="15.75">
      <c r="B9" s="4"/>
      <c r="D9" s="1"/>
      <c r="E9" s="1"/>
      <c r="F9" s="1"/>
      <c r="G9" s="1"/>
      <c r="H9" s="13" t="s">
        <v>79</v>
      </c>
      <c r="I9" s="13"/>
      <c r="J9" s="13"/>
      <c r="K9" s="13"/>
      <c r="L9" s="13"/>
      <c r="M9" s="13"/>
    </row>
    <row r="11" spans="2:8" ht="15.75">
      <c r="B11" s="4"/>
      <c r="H11" s="1"/>
    </row>
    <row r="12" spans="4:8" ht="15.75">
      <c r="D12" s="2"/>
      <c r="E12" s="2"/>
      <c r="F12" s="2"/>
      <c r="G12" s="2"/>
      <c r="H12" s="1"/>
    </row>
    <row r="13" ht="15">
      <c r="B13" s="4"/>
    </row>
  </sheetData>
  <sheetProtection/>
  <mergeCells count="5">
    <mergeCell ref="H7:M7"/>
    <mergeCell ref="H5:M5"/>
    <mergeCell ref="H9:M9"/>
    <mergeCell ref="C2:D2"/>
    <mergeCell ref="F2:G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 05 03 094610 BL_SnitTop</dc:title>
  <dc:subject/>
  <dc:creator>Stephen</dc:creator>
  <cp:keywords/>
  <dc:description/>
  <cp:lastModifiedBy>Stephen Eckhausen</cp:lastModifiedBy>
  <cp:lastPrinted>2023-08-15T14:21:20Z</cp:lastPrinted>
  <dcterms:created xsi:type="dcterms:W3CDTF">2011-05-03T07:46:08Z</dcterms:created>
  <dcterms:modified xsi:type="dcterms:W3CDTF">2023-08-15T14:21:35Z</dcterms:modified>
  <cp:category/>
  <cp:version/>
  <cp:contentType/>
  <cp:contentStatus/>
</cp:coreProperties>
</file>