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INE\FSKBH\Stævner\Afslutningsstævne\"/>
    </mc:Choice>
  </mc:AlternateContent>
  <xr:revisionPtr revIDLastSave="0" documentId="13_ncr:1_{90D2A90E-4FEA-42F3-A48A-F95F6A744787}" xr6:coauthVersionLast="47" xr6:coauthVersionMax="47" xr10:uidLastSave="{00000000-0000-0000-0000-000000000000}"/>
  <bookViews>
    <workbookView xWindow="28680" yWindow="-120" windowWidth="29040" windowHeight="15720" firstSheet="1" activeTab="3" xr2:uid="{00000000-000D-0000-FFFF-FFFF00000000}"/>
  </bookViews>
  <sheets>
    <sheet name="Start 11.30" sheetId="11" state="hidden" r:id="rId1"/>
    <sheet name="Herrer" sheetId="1" r:id="rId2"/>
    <sheet name="Damer" sheetId="2" r:id="rId3"/>
    <sheet name="HP" sheetId="3" r:id="rId4"/>
    <sheet name="DP" sheetId="4" r:id="rId5"/>
    <sheet name="Oldboys" sheetId="5" state="hidden" r:id="rId6"/>
    <sheet name="Oldgirls" sheetId="6" state="hidden" r:id="rId7"/>
    <sheet name="OB P" sheetId="7" state="hidden" r:id="rId8"/>
    <sheet name="OG P" sheetId="8" state="hidden" r:id="rId9"/>
    <sheet name="OLD Mix" sheetId="9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3" l="1"/>
  <c r="E4" i="4"/>
  <c r="D4" i="4"/>
  <c r="D3" i="4"/>
  <c r="D24" i="3"/>
  <c r="D25" i="3"/>
  <c r="D7" i="3"/>
  <c r="D6" i="3"/>
  <c r="D4" i="3"/>
  <c r="D3" i="3"/>
  <c r="D12" i="3"/>
  <c r="D13" i="3"/>
  <c r="D19" i="3"/>
  <c r="D18" i="3"/>
  <c r="D9" i="3"/>
  <c r="D22" i="3"/>
  <c r="D21" i="3"/>
  <c r="D16" i="3"/>
  <c r="D15" i="3"/>
  <c r="F13" i="2"/>
  <c r="F6" i="2"/>
  <c r="F8" i="2"/>
  <c r="F10" i="2"/>
  <c r="F33" i="1"/>
  <c r="F12" i="2"/>
  <c r="A46" i="1"/>
  <c r="A30" i="1"/>
  <c r="A31" i="1" s="1"/>
  <c r="A32" i="1" s="1"/>
  <c r="A33" i="1" s="1"/>
  <c r="A34" i="1" s="1"/>
  <c r="A35" i="1" s="1"/>
  <c r="A37" i="1" s="1"/>
  <c r="A38" i="1" s="1"/>
  <c r="A39" i="1" s="1"/>
  <c r="A40" i="1" s="1"/>
  <c r="A41" i="1" s="1"/>
  <c r="A42" i="1" s="1"/>
  <c r="A43" i="1" s="1"/>
  <c r="A19" i="1"/>
  <c r="A20" i="1" s="1"/>
  <c r="A21" i="1" s="1"/>
  <c r="A22" i="1" s="1"/>
  <c r="A23" i="1" s="1"/>
  <c r="A24" i="1" s="1"/>
  <c r="A25" i="1" s="1"/>
  <c r="A26" i="1" s="1"/>
  <c r="A27" i="1" s="1"/>
  <c r="A18" i="1"/>
  <c r="F26" i="1"/>
  <c r="F22" i="1"/>
  <c r="F20" i="1"/>
  <c r="F43" i="1"/>
  <c r="F41" i="1"/>
  <c r="F45" i="1"/>
  <c r="F3" i="2"/>
  <c r="F9" i="2"/>
  <c r="F18" i="1"/>
  <c r="F5" i="2"/>
  <c r="F4" i="2"/>
  <c r="F27" i="1"/>
  <c r="F25" i="1"/>
  <c r="F24" i="1"/>
  <c r="F15" i="1"/>
  <c r="F21" i="1"/>
  <c r="F19" i="1"/>
  <c r="F17" i="1"/>
  <c r="F34" i="1"/>
  <c r="F32" i="1"/>
  <c r="F31" i="1"/>
  <c r="F29" i="1"/>
  <c r="F30" i="1"/>
  <c r="F42" i="1"/>
  <c r="F40" i="1"/>
  <c r="F39" i="1"/>
  <c r="F38" i="1"/>
  <c r="F37" i="1"/>
  <c r="F23" i="1"/>
  <c r="F14" i="1"/>
  <c r="F13" i="1"/>
  <c r="F12" i="1"/>
  <c r="F11" i="1"/>
  <c r="F10" i="1"/>
  <c r="F9" i="1"/>
  <c r="F8" i="1"/>
  <c r="F7" i="1"/>
  <c r="F6" i="1"/>
  <c r="F5" i="1"/>
  <c r="F4" i="1"/>
  <c r="F3" i="1"/>
  <c r="E4" i="3" l="1"/>
  <c r="E13" i="3"/>
  <c r="E10" i="3"/>
  <c r="E19" i="3"/>
  <c r="E22" i="3"/>
  <c r="E16" i="3"/>
  <c r="E7" i="3"/>
  <c r="E25" i="3"/>
</calcChain>
</file>

<file path=xl/sharedStrings.xml><?xml version="1.0" encoding="utf-8"?>
<sst xmlns="http://schemas.openxmlformats.org/spreadsheetml/2006/main" count="805" uniqueCount="250">
  <si>
    <t>Navn</t>
  </si>
  <si>
    <t>Klub</t>
  </si>
  <si>
    <t xml:space="preserve">Div. </t>
  </si>
  <si>
    <t>Start</t>
  </si>
  <si>
    <t>DSB</t>
  </si>
  <si>
    <t>Licens</t>
  </si>
  <si>
    <t>1.</t>
  </si>
  <si>
    <t>Danske Bank</t>
  </si>
  <si>
    <t>Topdanmark</t>
  </si>
  <si>
    <t>Christian Larsen</t>
  </si>
  <si>
    <t>Tommy Brodersen</t>
  </si>
  <si>
    <t>3.</t>
  </si>
  <si>
    <t>4.</t>
  </si>
  <si>
    <t>Grethe Aggergaard</t>
  </si>
  <si>
    <t>Jane Rasmussen</t>
  </si>
  <si>
    <t>Frank Aggergaard</t>
  </si>
  <si>
    <t>Christina Brodersen</t>
  </si>
  <si>
    <t>5.</t>
  </si>
  <si>
    <t>Sevang</t>
  </si>
  <si>
    <t>6.</t>
  </si>
  <si>
    <t>7.</t>
  </si>
  <si>
    <t>8.</t>
  </si>
  <si>
    <t>9.</t>
  </si>
  <si>
    <t>10.</t>
  </si>
  <si>
    <t>11.</t>
  </si>
  <si>
    <t>Tine Bune</t>
  </si>
  <si>
    <t>Christina Farum</t>
  </si>
  <si>
    <t>Bjarne Olsen</t>
  </si>
  <si>
    <t>12.</t>
  </si>
  <si>
    <t xml:space="preserve">13. </t>
  </si>
  <si>
    <t>14.</t>
  </si>
  <si>
    <t>15.</t>
  </si>
  <si>
    <t>16.</t>
  </si>
  <si>
    <t>17.</t>
  </si>
  <si>
    <t>Bane</t>
  </si>
  <si>
    <t>18.</t>
  </si>
  <si>
    <t>19.</t>
  </si>
  <si>
    <t>20.</t>
  </si>
  <si>
    <t>101.</t>
  </si>
  <si>
    <t>102.</t>
  </si>
  <si>
    <t>103.</t>
  </si>
  <si>
    <t>104.</t>
  </si>
  <si>
    <t>105.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</si>
  <si>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</si>
  <si>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</si>
  <si>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</si>
  <si>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</si>
  <si>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</si>
  <si>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</si>
  <si>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</si>
  <si>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</si>
  <si>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</si>
  <si>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</si>
  <si>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301.</t>
  </si>
  <si>
    <t>302.</t>
  </si>
  <si>
    <t>303.</t>
  </si>
  <si>
    <t>401.</t>
  </si>
  <si>
    <t>402.</t>
  </si>
  <si>
    <t>404.</t>
  </si>
  <si>
    <t>405.</t>
  </si>
  <si>
    <t>OB/OG Par</t>
  </si>
  <si>
    <t>M Par</t>
  </si>
  <si>
    <t xml:space="preserve">Startliste Mesterskabsstævne og oldboys/girls stævne </t>
  </si>
  <si>
    <t>M/O</t>
  </si>
  <si>
    <t>Nr.</t>
  </si>
  <si>
    <t>Patrick Erichsen</t>
  </si>
  <si>
    <t>M</t>
  </si>
  <si>
    <t>211.</t>
  </si>
  <si>
    <t>Troels Schmidt</t>
  </si>
  <si>
    <t>Proshoppen</t>
  </si>
  <si>
    <t>Jan Bastholm</t>
  </si>
  <si>
    <t>Brian Rasmussen</t>
  </si>
  <si>
    <t>Lotte Qwist</t>
  </si>
  <si>
    <t>ALI</t>
  </si>
  <si>
    <t>Rene Laundav</t>
  </si>
  <si>
    <t>John Kønigsberg</t>
  </si>
  <si>
    <t>O</t>
  </si>
  <si>
    <t>Ebbe Jensen</t>
  </si>
  <si>
    <t>Susanne Landgreen</t>
  </si>
  <si>
    <t>Brian Telander</t>
  </si>
  <si>
    <t>406.</t>
  </si>
  <si>
    <t>Henrik Børgesen</t>
  </si>
  <si>
    <t>1. div</t>
  </si>
  <si>
    <t>2. div</t>
  </si>
  <si>
    <t>3. div</t>
  </si>
  <si>
    <t>Jakob Borre Nielsen</t>
  </si>
  <si>
    <t>Karen Rasmussen</t>
  </si>
  <si>
    <t>HBK Sport</t>
  </si>
  <si>
    <t>Henry Frederiksen</t>
  </si>
  <si>
    <t>Leif Corfixsen</t>
  </si>
  <si>
    <t>4. div</t>
  </si>
  <si>
    <t>Per B Nielsen</t>
  </si>
  <si>
    <t>5. div</t>
  </si>
  <si>
    <t>403.</t>
  </si>
  <si>
    <t>Start kl. 11:30</t>
  </si>
  <si>
    <t>Enkeltmedlem</t>
  </si>
  <si>
    <t>11.30</t>
  </si>
  <si>
    <t>Gert Nielsen</t>
  </si>
  <si>
    <t>8.15</t>
  </si>
  <si>
    <t xml:space="preserve">Ericsson </t>
  </si>
  <si>
    <t>Carsten Hammershøj</t>
  </si>
  <si>
    <t>Toni Glud</t>
  </si>
  <si>
    <t>Keld V Olsen</t>
  </si>
  <si>
    <t>Coop Idræt</t>
  </si>
  <si>
    <t>Alex Kristensen</t>
  </si>
  <si>
    <t>Lars Klokkedal</t>
  </si>
  <si>
    <t>LIF</t>
  </si>
  <si>
    <t>Peer Nielsen</t>
  </si>
  <si>
    <t>Palle Kjær Andersen</t>
  </si>
  <si>
    <t>Frank Larsen</t>
  </si>
  <si>
    <t>John M Larsen</t>
  </si>
  <si>
    <t>Zülfi Aydogmus</t>
  </si>
  <si>
    <t>Tommy Christensen</t>
  </si>
  <si>
    <t>006-045</t>
  </si>
  <si>
    <t>Jonna Holm</t>
  </si>
  <si>
    <t>024-006</t>
  </si>
  <si>
    <t>Annette Christiansen</t>
  </si>
  <si>
    <t>024-024</t>
  </si>
  <si>
    <t>024-012</t>
  </si>
  <si>
    <t>024-032</t>
  </si>
  <si>
    <t>024-016</t>
  </si>
  <si>
    <t>024-047</t>
  </si>
  <si>
    <t>024-059</t>
  </si>
  <si>
    <t>024-029</t>
  </si>
  <si>
    <t>Leif Slangerup</t>
  </si>
  <si>
    <t>Nordea</t>
  </si>
  <si>
    <t>Jan Lund Skov</t>
  </si>
  <si>
    <t>Bjarne Skipper</t>
  </si>
  <si>
    <t>Søren Roslyng</t>
  </si>
  <si>
    <t>101-039</t>
  </si>
  <si>
    <t>Henrik Hansen</t>
  </si>
  <si>
    <t>101-037</t>
  </si>
  <si>
    <t>Lars Linder</t>
  </si>
  <si>
    <t>Carsten Gjertsen</t>
  </si>
  <si>
    <t>Jan Knudsen</t>
  </si>
  <si>
    <t>SDCA</t>
  </si>
  <si>
    <t>117-185</t>
  </si>
  <si>
    <t>Per Mundberg</t>
  </si>
  <si>
    <t>026-007</t>
  </si>
  <si>
    <t>C/T-I</t>
  </si>
  <si>
    <t>005-011</t>
  </si>
  <si>
    <t>005-001</t>
  </si>
  <si>
    <t>005-055</t>
  </si>
  <si>
    <t>005-031</t>
  </si>
  <si>
    <t>005-003</t>
  </si>
  <si>
    <t>033-014</t>
  </si>
  <si>
    <t>2. Div</t>
  </si>
  <si>
    <t>1. Div</t>
  </si>
  <si>
    <t>033-016</t>
  </si>
  <si>
    <t>033-002</t>
  </si>
  <si>
    <t>133-004</t>
  </si>
  <si>
    <t>343-002</t>
  </si>
  <si>
    <t>3. Div</t>
  </si>
  <si>
    <t>5. Div</t>
  </si>
  <si>
    <t>155-157</t>
  </si>
  <si>
    <t>999-179</t>
  </si>
  <si>
    <t>664-021</t>
  </si>
  <si>
    <t>664-003</t>
  </si>
  <si>
    <t>155-005</t>
  </si>
  <si>
    <t>033-011</t>
  </si>
  <si>
    <t>343-007</t>
  </si>
  <si>
    <t>343-001</t>
  </si>
  <si>
    <t>343-003</t>
  </si>
  <si>
    <t>006-011</t>
  </si>
  <si>
    <t>033-035</t>
  </si>
  <si>
    <t>101-019</t>
  </si>
  <si>
    <t>4. Div</t>
  </si>
  <si>
    <t>999-025</t>
  </si>
  <si>
    <t>999-043</t>
  </si>
  <si>
    <t>101-033</t>
  </si>
  <si>
    <t>101-005</t>
  </si>
  <si>
    <t>033-007</t>
  </si>
  <si>
    <t>106-001</t>
  </si>
  <si>
    <t>106-033</t>
  </si>
  <si>
    <t>078-005</t>
  </si>
  <si>
    <t>078-081</t>
  </si>
  <si>
    <t>078-011</t>
  </si>
  <si>
    <t>078-009</t>
  </si>
  <si>
    <t>155-001</t>
  </si>
  <si>
    <t>006-041</t>
  </si>
  <si>
    <t>006-037</t>
  </si>
  <si>
    <t>Børge Keller</t>
  </si>
  <si>
    <t>Lilian Andersen</t>
  </si>
  <si>
    <t>007-171</t>
  </si>
  <si>
    <t>Tryg</t>
  </si>
  <si>
    <t>Allan Hansen</t>
  </si>
  <si>
    <t>Steen Højager</t>
  </si>
  <si>
    <t>007-009</t>
  </si>
  <si>
    <t>999-117</t>
  </si>
  <si>
    <t>007-012</t>
  </si>
  <si>
    <t>Ole Jørgensen</t>
  </si>
  <si>
    <t>101-023</t>
  </si>
  <si>
    <t>Allan G Egede</t>
  </si>
  <si>
    <t>101-001</t>
  </si>
  <si>
    <t>Hugo Hvidkvist</t>
  </si>
  <si>
    <t>Erik Lund</t>
  </si>
  <si>
    <t>332-019</t>
  </si>
  <si>
    <t>MBW-I</t>
  </si>
  <si>
    <t>Johnny Bruun</t>
  </si>
  <si>
    <t>332-003</t>
  </si>
  <si>
    <t>Steen Brehmer</t>
  </si>
  <si>
    <t>332-027</t>
  </si>
  <si>
    <t>Afbud</t>
  </si>
  <si>
    <t>Per Klokmose</t>
  </si>
  <si>
    <t>032-173</t>
  </si>
  <si>
    <t>Disa</t>
  </si>
  <si>
    <t>Finn Storgaard</t>
  </si>
  <si>
    <t>006-033</t>
  </si>
  <si>
    <t>Solveig Frederiksen</t>
  </si>
  <si>
    <t>055-004</t>
  </si>
  <si>
    <t>FLSmotion</t>
  </si>
  <si>
    <t>Søren Kristian Sørensen</t>
  </si>
  <si>
    <t>055-001</t>
  </si>
  <si>
    <t>Grethhe Aggergaard</t>
  </si>
  <si>
    <t>Tom Nordam</t>
  </si>
  <si>
    <t>636-011</t>
  </si>
  <si>
    <t>FST If.</t>
  </si>
  <si>
    <t>636-003</t>
  </si>
  <si>
    <t>Kenneth Andersson</t>
  </si>
  <si>
    <t>Jan Lauritzen</t>
  </si>
  <si>
    <t>117-003</t>
  </si>
  <si>
    <t>343-004</t>
  </si>
  <si>
    <t>Keld V. Olsen</t>
  </si>
  <si>
    <t>Anne T. Corfixsen</t>
  </si>
  <si>
    <t>Elise Jensen</t>
  </si>
  <si>
    <t>032-002</t>
  </si>
  <si>
    <t>Godwin Sayson</t>
  </si>
  <si>
    <t>006-005</t>
  </si>
  <si>
    <t>Verner Kruse</t>
  </si>
  <si>
    <t>006-023</t>
  </si>
  <si>
    <t>TRYG</t>
  </si>
  <si>
    <t>C/T I</t>
  </si>
  <si>
    <t>Lillian Andersen</t>
  </si>
  <si>
    <t>Jannie Jacobsen</t>
  </si>
  <si>
    <t>332-008</t>
  </si>
  <si>
    <t>DSB Bowling</t>
  </si>
  <si>
    <t>Lasse Johansson</t>
  </si>
  <si>
    <t>024-023</t>
  </si>
  <si>
    <t>resultat</t>
  </si>
  <si>
    <t>Niels Chr. Andersen</t>
  </si>
  <si>
    <t>133-001</t>
  </si>
  <si>
    <t>Resultat</t>
  </si>
  <si>
    <t>Total</t>
  </si>
  <si>
    <t>2.</t>
  </si>
  <si>
    <t>1. Division</t>
  </si>
  <si>
    <t>2. Division</t>
  </si>
  <si>
    <t>3. Division</t>
  </si>
  <si>
    <t>4. Division</t>
  </si>
  <si>
    <t>5. Division</t>
  </si>
  <si>
    <t>Ej udleveret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</si>
</sst>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1" fillId="0" borderId="0" xfId="0" applyFont="1"/>
    <xf numFmtId="20" fontId="11" fillId="0" borderId="0" xfId="0" applyNumberFormat="1" applyFont="1"/>
    <xf numFmtId="0" fontId="10" fillId="0" borderId="0" xfId="0" applyFont="1"/>
    <xf numFmtId="0" fontId="10" fillId="0" borderId="1" xfId="0" applyFont="1" applyBorder="1"/>
    <xf numFmtId="0" fontId="11" fillId="0" borderId="1" xfId="0" applyFont="1" applyBorder="1"/>
    <xf numFmtId="0" fontId="0" fillId="0" borderId="1" xfId="0" applyBorder="1"/>
    <xf numFmtId="20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0" fontId="10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1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1" xfId="0" applyFont="1" applyBorder="1"/>
    <xf numFmtId="20" fontId="6" fillId="0" borderId="1" xfId="0" applyNumberFormat="1" applyFont="1" applyBorder="1"/>
    <xf numFmtId="0" fontId="5" fillId="0" borderId="1" xfId="0" applyFont="1" applyBorder="1"/>
    <xf numFmtId="20" fontId="5" fillId="0" borderId="1" xfId="0" applyNumberFormat="1" applyFont="1" applyBorder="1"/>
    <xf numFmtId="0" fontId="4" fillId="0" borderId="1" xfId="0" applyFont="1" applyBorder="1"/>
    <xf numFmtId="0" fontId="3" fillId="0" borderId="0" xfId="0" applyFont="1"/>
    <xf numFmtId="0" fontId="2" fillId="0" borderId="1" xfId="0" applyFont="1" applyBorder="1"/>
    <xf numFmtId="20" fontId="2" fillId="0" borderId="3" xfId="0" applyNumberFormat="1" applyFont="1" applyBorder="1"/>
    <xf numFmtId="2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0" fontId="2" fillId="0" borderId="1" xfId="0" applyNumberFormat="1" applyFont="1" applyBorder="1"/>
    <xf numFmtId="20" fontId="2" fillId="0" borderId="2" xfId="0" applyNumberFormat="1" applyFont="1" applyBorder="1" applyAlignment="1">
      <alignment horizontal="center"/>
    </xf>
    <xf numFmtId="0" fontId="2" fillId="2" borderId="1" xfId="0" applyFont="1" applyFill="1" applyBorder="1"/>
    <xf numFmtId="20" fontId="2" fillId="2" borderId="1" xfId="0" applyNumberFormat="1" applyFont="1" applyFill="1" applyBorder="1"/>
    <xf numFmtId="20" fontId="2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" fillId="0" borderId="1" xfId="0" applyFont="1" applyBorder="1"/>
    <xf numFmtId="0" fontId="11" fillId="0" borderId="4" xfId="0" applyFont="1" applyBorder="1"/>
    <xf numFmtId="0" fontId="1" fillId="0" borderId="0" xfId="0" applyFont="1"/>
    <xf numFmtId="0" fontId="1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1" fillId="2" borderId="0" xfId="0" applyFont="1" applyFill="1"/>
    <xf numFmtId="0" fontId="13" fillId="0" borderId="1" xfId="0" applyFont="1" applyBorder="1"/>
    <xf numFmtId="0" fontId="8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B23" sqref="B23"/>
    </sheetView>
  </sheetViews>
  <sheetFormatPr defaultRowHeight="15" x14ac:dyDescent="0.25"/>
  <cols>
    <col min="1" max="1" width="8.7109375" style="3" customWidth="1"/>
    <col min="2" max="2" width="28.7109375" customWidth="1"/>
    <col min="3" max="3" width="12.140625" customWidth="1"/>
    <col min="4" max="4" width="20" customWidth="1"/>
    <col min="5" max="5" width="13.7109375" customWidth="1"/>
    <col min="6" max="6" width="11.42578125" customWidth="1"/>
    <col min="7" max="7" width="9.7109375" style="12"/>
    <col min="8" max="8" width="9.7109375" style="9"/>
    <col min="9" max="9" width="10.42578125" style="9" bestFit="1" customWidth="1"/>
  </cols>
  <sheetData>
    <row r="1" spans="1:12" ht="18.75" x14ac:dyDescent="0.3">
      <c r="B1" s="10" t="s">
        <v>62</v>
      </c>
    </row>
    <row r="2" spans="1:12" ht="18.75" x14ac:dyDescent="0.3">
      <c r="B2" s="10" t="s">
        <v>94</v>
      </c>
    </row>
    <row r="3" spans="1:12" x14ac:dyDescent="0.25">
      <c r="A3" s="4" t="s">
        <v>34</v>
      </c>
      <c r="B3" s="5" t="s">
        <v>0</v>
      </c>
      <c r="C3" s="5" t="s">
        <v>5</v>
      </c>
      <c r="D3" s="5" t="s">
        <v>1</v>
      </c>
      <c r="E3" s="5" t="s">
        <v>2</v>
      </c>
      <c r="F3" s="5" t="s">
        <v>3</v>
      </c>
      <c r="G3" s="8" t="s">
        <v>63</v>
      </c>
      <c r="H3" s="8" t="s">
        <v>61</v>
      </c>
      <c r="I3" s="8" t="s">
        <v>60</v>
      </c>
    </row>
    <row r="4" spans="1:12" x14ac:dyDescent="0.25">
      <c r="A4" s="4"/>
      <c r="B4" s="6"/>
      <c r="C4" s="6"/>
      <c r="D4" s="6"/>
      <c r="E4" s="6"/>
      <c r="F4" s="6"/>
      <c r="G4" s="11"/>
      <c r="H4" s="8"/>
      <c r="I4" s="8"/>
    </row>
    <row r="5" spans="1:12" x14ac:dyDescent="0.25">
      <c r="A5" s="4">
        <v>3</v>
      </c>
      <c r="B5" s="27" t="s">
        <v>78</v>
      </c>
      <c r="C5" s="27" t="s">
        <v>149</v>
      </c>
      <c r="D5" s="27" t="s">
        <v>7</v>
      </c>
      <c r="E5" s="27" t="s">
        <v>146</v>
      </c>
      <c r="F5" s="31" t="s">
        <v>96</v>
      </c>
      <c r="G5" s="30" t="s">
        <v>63</v>
      </c>
      <c r="H5" s="8"/>
      <c r="I5" s="8">
        <v>402</v>
      </c>
      <c r="J5" s="1"/>
      <c r="K5" s="1"/>
      <c r="L5" s="2"/>
    </row>
    <row r="6" spans="1:12" x14ac:dyDescent="0.25">
      <c r="A6" s="4">
        <v>3</v>
      </c>
      <c r="B6" s="27" t="s">
        <v>79</v>
      </c>
      <c r="C6" s="27" t="s">
        <v>122</v>
      </c>
      <c r="D6" s="27" t="s">
        <v>4</v>
      </c>
      <c r="E6" s="27" t="s">
        <v>147</v>
      </c>
      <c r="F6" s="31" t="s">
        <v>96</v>
      </c>
      <c r="G6" s="30" t="s">
        <v>63</v>
      </c>
      <c r="H6" s="8"/>
      <c r="I6" s="8">
        <v>402</v>
      </c>
      <c r="J6" s="1"/>
      <c r="K6" s="1"/>
      <c r="L6" s="2"/>
    </row>
    <row r="7" spans="1:12" x14ac:dyDescent="0.25">
      <c r="A7" s="4">
        <v>4</v>
      </c>
      <c r="B7" s="27" t="s">
        <v>16</v>
      </c>
      <c r="C7" s="27" t="s">
        <v>119</v>
      </c>
      <c r="D7" s="27" t="s">
        <v>4</v>
      </c>
      <c r="E7" s="27" t="s">
        <v>147</v>
      </c>
      <c r="F7" s="31" t="s">
        <v>96</v>
      </c>
      <c r="G7" s="30" t="s">
        <v>66</v>
      </c>
      <c r="H7" s="16">
        <v>101</v>
      </c>
      <c r="I7" s="16"/>
      <c r="L7" s="2"/>
    </row>
    <row r="8" spans="1:12" x14ac:dyDescent="0.25">
      <c r="A8" s="4">
        <v>4</v>
      </c>
      <c r="B8" s="27" t="s">
        <v>14</v>
      </c>
      <c r="C8" s="27" t="s">
        <v>148</v>
      </c>
      <c r="D8" s="27" t="s">
        <v>7</v>
      </c>
      <c r="E8" s="27" t="s">
        <v>147</v>
      </c>
      <c r="F8" s="31" t="s">
        <v>96</v>
      </c>
      <c r="G8" s="30" t="s">
        <v>63</v>
      </c>
      <c r="H8" s="16">
        <v>101</v>
      </c>
      <c r="I8" s="16"/>
      <c r="L8" s="2"/>
    </row>
    <row r="9" spans="1:12" x14ac:dyDescent="0.25">
      <c r="A9" s="4">
        <v>5</v>
      </c>
      <c r="B9" s="27" t="s">
        <v>72</v>
      </c>
      <c r="C9" s="27" t="s">
        <v>150</v>
      </c>
      <c r="D9" s="27" t="s">
        <v>8</v>
      </c>
      <c r="E9" s="27" t="s">
        <v>147</v>
      </c>
      <c r="F9" s="31" t="s">
        <v>96</v>
      </c>
      <c r="G9" s="29" t="s">
        <v>63</v>
      </c>
      <c r="H9" s="8">
        <v>102</v>
      </c>
      <c r="I9" s="8"/>
    </row>
    <row r="10" spans="1:12" x14ac:dyDescent="0.25">
      <c r="A10" s="4">
        <v>5</v>
      </c>
      <c r="B10" s="27" t="s">
        <v>26</v>
      </c>
      <c r="C10" s="27" t="s">
        <v>120</v>
      </c>
      <c r="D10" s="27" t="s">
        <v>4</v>
      </c>
      <c r="E10" s="27" t="s">
        <v>147</v>
      </c>
      <c r="F10" s="31" t="s">
        <v>96</v>
      </c>
      <c r="G10" s="29" t="s">
        <v>66</v>
      </c>
      <c r="H10" s="8">
        <v>102</v>
      </c>
      <c r="I10" s="8"/>
    </row>
    <row r="11" spans="1:12" x14ac:dyDescent="0.25">
      <c r="A11" s="4">
        <v>6</v>
      </c>
      <c r="B11" s="27" t="s">
        <v>182</v>
      </c>
      <c r="C11" s="27" t="s">
        <v>189</v>
      </c>
      <c r="D11" s="27" t="s">
        <v>184</v>
      </c>
      <c r="E11" s="27" t="s">
        <v>147</v>
      </c>
      <c r="F11" s="31" t="s">
        <v>96</v>
      </c>
      <c r="G11" s="29" t="s">
        <v>63</v>
      </c>
      <c r="H11" s="8"/>
      <c r="I11" s="8"/>
    </row>
    <row r="12" spans="1:12" x14ac:dyDescent="0.25">
      <c r="A12" s="4">
        <v>6</v>
      </c>
      <c r="B12" s="27" t="s">
        <v>65</v>
      </c>
      <c r="C12" s="27" t="s">
        <v>155</v>
      </c>
      <c r="D12" s="27" t="s">
        <v>95</v>
      </c>
      <c r="E12" s="27" t="s">
        <v>147</v>
      </c>
      <c r="F12" s="31" t="s">
        <v>96</v>
      </c>
      <c r="G12" s="29" t="s">
        <v>66</v>
      </c>
      <c r="H12" s="8"/>
      <c r="I12" s="8"/>
    </row>
    <row r="13" spans="1:12" x14ac:dyDescent="0.25">
      <c r="A13" s="4">
        <v>7</v>
      </c>
      <c r="B13" s="27" t="s">
        <v>10</v>
      </c>
      <c r="C13" s="27" t="s">
        <v>121</v>
      </c>
      <c r="D13" s="27" t="s">
        <v>4</v>
      </c>
      <c r="E13" s="27" t="s">
        <v>147</v>
      </c>
      <c r="F13" s="31" t="s">
        <v>96</v>
      </c>
      <c r="G13" s="29" t="s">
        <v>66</v>
      </c>
      <c r="H13" s="8">
        <v>1</v>
      </c>
      <c r="I13" s="8"/>
      <c r="L13" s="2"/>
    </row>
    <row r="14" spans="1:12" x14ac:dyDescent="0.25">
      <c r="A14" s="4">
        <v>7</v>
      </c>
      <c r="B14" s="27" t="s">
        <v>9</v>
      </c>
      <c r="C14" s="27" t="s">
        <v>154</v>
      </c>
      <c r="D14" s="27" t="s">
        <v>18</v>
      </c>
      <c r="E14" s="27" t="s">
        <v>147</v>
      </c>
      <c r="F14" s="31" t="s">
        <v>96</v>
      </c>
      <c r="G14" s="29" t="s">
        <v>66</v>
      </c>
      <c r="H14" s="8">
        <v>1</v>
      </c>
      <c r="I14" s="8"/>
      <c r="L14" s="2"/>
    </row>
    <row r="15" spans="1:12" x14ac:dyDescent="0.25">
      <c r="A15" s="4">
        <v>8</v>
      </c>
      <c r="B15" s="27" t="s">
        <v>206</v>
      </c>
      <c r="C15" s="27" t="s">
        <v>207</v>
      </c>
      <c r="D15" s="27" t="s">
        <v>103</v>
      </c>
      <c r="E15" s="27" t="s">
        <v>147</v>
      </c>
      <c r="F15" s="31" t="s">
        <v>96</v>
      </c>
      <c r="G15" s="30" t="s">
        <v>63</v>
      </c>
      <c r="H15" s="8">
        <v>5</v>
      </c>
      <c r="I15" s="8">
        <v>203</v>
      </c>
      <c r="L15" s="2"/>
    </row>
    <row r="16" spans="1:12" x14ac:dyDescent="0.25">
      <c r="A16" s="4">
        <v>8</v>
      </c>
      <c r="B16" s="27" t="s">
        <v>104</v>
      </c>
      <c r="C16" s="27" t="s">
        <v>163</v>
      </c>
      <c r="D16" s="27" t="s">
        <v>103</v>
      </c>
      <c r="E16" s="27" t="s">
        <v>147</v>
      </c>
      <c r="F16" s="31" t="s">
        <v>96</v>
      </c>
      <c r="G16" s="30" t="s">
        <v>63</v>
      </c>
      <c r="H16" s="8">
        <v>5</v>
      </c>
      <c r="I16" s="8">
        <v>203</v>
      </c>
      <c r="L16" s="2"/>
    </row>
    <row r="17" spans="1:12" x14ac:dyDescent="0.25">
      <c r="A17" s="4">
        <v>9</v>
      </c>
      <c r="B17" s="27" t="s">
        <v>110</v>
      </c>
      <c r="C17" s="27" t="s">
        <v>167</v>
      </c>
      <c r="D17" s="27" t="s">
        <v>95</v>
      </c>
      <c r="E17" s="27" t="s">
        <v>152</v>
      </c>
      <c r="F17" s="31" t="s">
        <v>96</v>
      </c>
      <c r="G17" s="30" t="s">
        <v>63</v>
      </c>
      <c r="H17" s="8">
        <v>6</v>
      </c>
      <c r="I17" s="8">
        <v>204</v>
      </c>
      <c r="L17" s="2"/>
    </row>
    <row r="18" spans="1:12" x14ac:dyDescent="0.25">
      <c r="A18" s="4">
        <v>9</v>
      </c>
      <c r="B18" s="27" t="s">
        <v>111</v>
      </c>
      <c r="C18" s="27" t="s">
        <v>168</v>
      </c>
      <c r="D18" s="27" t="s">
        <v>95</v>
      </c>
      <c r="E18" s="27" t="s">
        <v>152</v>
      </c>
      <c r="F18" s="31" t="s">
        <v>96</v>
      </c>
      <c r="G18" s="29" t="s">
        <v>63</v>
      </c>
      <c r="H18" s="8">
        <v>6</v>
      </c>
      <c r="I18" s="8">
        <v>204</v>
      </c>
      <c r="L18" s="2"/>
    </row>
    <row r="19" spans="1:12" x14ac:dyDescent="0.25">
      <c r="A19" s="4">
        <v>10</v>
      </c>
      <c r="B19" s="27" t="s">
        <v>134</v>
      </c>
      <c r="C19" s="27" t="s">
        <v>136</v>
      </c>
      <c r="D19" s="27" t="s">
        <v>135</v>
      </c>
      <c r="E19" s="27" t="s">
        <v>146</v>
      </c>
      <c r="F19" s="31" t="s">
        <v>96</v>
      </c>
      <c r="G19" s="30" t="s">
        <v>63</v>
      </c>
      <c r="H19" s="8">
        <v>10</v>
      </c>
      <c r="I19" s="8">
        <v>207</v>
      </c>
      <c r="L19" s="2"/>
    </row>
    <row r="20" spans="1:12" x14ac:dyDescent="0.25">
      <c r="A20" s="4">
        <v>10</v>
      </c>
      <c r="B20" s="27" t="s">
        <v>137</v>
      </c>
      <c r="C20" s="27" t="s">
        <v>138</v>
      </c>
      <c r="D20" s="27" t="s">
        <v>139</v>
      </c>
      <c r="E20" s="27" t="s">
        <v>146</v>
      </c>
      <c r="F20" s="31" t="s">
        <v>96</v>
      </c>
      <c r="G20" s="30" t="s">
        <v>63</v>
      </c>
      <c r="H20" s="8">
        <v>10</v>
      </c>
      <c r="I20" s="8">
        <v>207</v>
      </c>
    </row>
    <row r="21" spans="1:12" x14ac:dyDescent="0.25">
      <c r="A21" s="4">
        <v>11</v>
      </c>
      <c r="B21" s="27" t="s">
        <v>97</v>
      </c>
      <c r="C21" s="27" t="s">
        <v>156</v>
      </c>
      <c r="D21" s="27" t="s">
        <v>69</v>
      </c>
      <c r="E21" s="27" t="s">
        <v>146</v>
      </c>
      <c r="F21" s="31" t="s">
        <v>96</v>
      </c>
      <c r="G21" s="29" t="s">
        <v>66</v>
      </c>
      <c r="H21" s="8">
        <v>12</v>
      </c>
      <c r="I21" s="8"/>
      <c r="L21" s="2"/>
    </row>
    <row r="22" spans="1:12" x14ac:dyDescent="0.25">
      <c r="A22" s="4">
        <v>11</v>
      </c>
      <c r="B22" s="27" t="s">
        <v>68</v>
      </c>
      <c r="C22" s="27" t="s">
        <v>157</v>
      </c>
      <c r="D22" s="27" t="s">
        <v>69</v>
      </c>
      <c r="E22" s="27" t="s">
        <v>147</v>
      </c>
      <c r="F22" s="31" t="s">
        <v>96</v>
      </c>
      <c r="G22" s="30" t="s">
        <v>66</v>
      </c>
      <c r="H22" s="8">
        <v>12</v>
      </c>
      <c r="I22" s="8"/>
    </row>
    <row r="23" spans="1:12" x14ac:dyDescent="0.25">
      <c r="A23" s="4">
        <v>12</v>
      </c>
      <c r="B23" s="27" t="s">
        <v>186</v>
      </c>
      <c r="C23" s="27" t="s">
        <v>187</v>
      </c>
      <c r="D23" s="27" t="s">
        <v>184</v>
      </c>
      <c r="E23" s="27" t="s">
        <v>146</v>
      </c>
      <c r="F23" s="31" t="s">
        <v>96</v>
      </c>
      <c r="G23" s="29" t="s">
        <v>63</v>
      </c>
      <c r="H23" s="8"/>
      <c r="I23" s="8">
        <v>208</v>
      </c>
    </row>
    <row r="24" spans="1:12" x14ac:dyDescent="0.25">
      <c r="A24" s="4">
        <v>12</v>
      </c>
      <c r="B24" s="27" t="s">
        <v>185</v>
      </c>
      <c r="C24" s="27" t="s">
        <v>183</v>
      </c>
      <c r="D24" s="27" t="s">
        <v>184</v>
      </c>
      <c r="E24" s="27" t="s">
        <v>147</v>
      </c>
      <c r="F24" s="31" t="s">
        <v>96</v>
      </c>
      <c r="G24" s="29" t="s">
        <v>63</v>
      </c>
      <c r="H24" s="8"/>
      <c r="I24" s="8">
        <v>208</v>
      </c>
    </row>
    <row r="25" spans="1:12" x14ac:dyDescent="0.25">
      <c r="A25" s="4">
        <v>13</v>
      </c>
      <c r="B25" s="33" t="s">
        <v>101</v>
      </c>
      <c r="C25" s="33" t="s">
        <v>144</v>
      </c>
      <c r="D25" s="33" t="s">
        <v>73</v>
      </c>
      <c r="E25" s="33" t="s">
        <v>146</v>
      </c>
      <c r="F25" s="34" t="s">
        <v>96</v>
      </c>
      <c r="G25" s="35" t="s">
        <v>63</v>
      </c>
      <c r="H25" s="36"/>
      <c r="I25" s="36"/>
    </row>
    <row r="26" spans="1:12" x14ac:dyDescent="0.25">
      <c r="A26" s="4">
        <v>13</v>
      </c>
      <c r="B26" s="27" t="s">
        <v>71</v>
      </c>
      <c r="C26" s="27" t="s">
        <v>158</v>
      </c>
      <c r="D26" s="27" t="s">
        <v>18</v>
      </c>
      <c r="E26" s="27" t="s">
        <v>146</v>
      </c>
      <c r="F26" s="31" t="s">
        <v>96</v>
      </c>
      <c r="G26" s="30" t="s">
        <v>66</v>
      </c>
      <c r="H26" s="8"/>
      <c r="I26" s="8"/>
    </row>
    <row r="27" spans="1:12" x14ac:dyDescent="0.25">
      <c r="A27" s="4">
        <v>14</v>
      </c>
      <c r="B27" s="27" t="s">
        <v>77</v>
      </c>
      <c r="C27" s="27" t="s">
        <v>159</v>
      </c>
      <c r="D27" s="27" t="s">
        <v>7</v>
      </c>
      <c r="E27" s="27" t="s">
        <v>152</v>
      </c>
      <c r="F27" s="31" t="s">
        <v>96</v>
      </c>
      <c r="G27" s="30" t="s">
        <v>63</v>
      </c>
      <c r="H27" s="8"/>
      <c r="I27" s="8"/>
      <c r="J27" t="s">
        <v>202</v>
      </c>
    </row>
    <row r="28" spans="1:12" x14ac:dyDescent="0.25">
      <c r="A28" s="4">
        <v>14</v>
      </c>
      <c r="B28" s="27" t="s">
        <v>181</v>
      </c>
      <c r="C28" s="27" t="s">
        <v>188</v>
      </c>
      <c r="D28" s="27" t="s">
        <v>95</v>
      </c>
      <c r="E28" s="27" t="s">
        <v>152</v>
      </c>
      <c r="F28" s="31" t="s">
        <v>96</v>
      </c>
      <c r="G28" s="30" t="s">
        <v>63</v>
      </c>
      <c r="H28" s="8"/>
      <c r="I28" s="8"/>
      <c r="J28" s="1"/>
      <c r="K28" s="1"/>
      <c r="L28" s="2"/>
    </row>
    <row r="29" spans="1:12" x14ac:dyDescent="0.25">
      <c r="A29" s="4">
        <v>15</v>
      </c>
      <c r="B29" s="27" t="s">
        <v>86</v>
      </c>
      <c r="C29" s="27" t="s">
        <v>151</v>
      </c>
      <c r="D29" s="27" t="s">
        <v>87</v>
      </c>
      <c r="E29" s="27" t="s">
        <v>152</v>
      </c>
      <c r="F29" s="31" t="s">
        <v>96</v>
      </c>
      <c r="G29" s="29" t="s">
        <v>76</v>
      </c>
      <c r="H29" s="8"/>
      <c r="I29" s="8"/>
    </row>
    <row r="30" spans="1:12" x14ac:dyDescent="0.25">
      <c r="A30" s="4">
        <v>15</v>
      </c>
      <c r="B30" s="27" t="s">
        <v>88</v>
      </c>
      <c r="C30" s="27" t="s">
        <v>160</v>
      </c>
      <c r="D30" s="27" t="s">
        <v>87</v>
      </c>
      <c r="E30" s="27" t="s">
        <v>152</v>
      </c>
      <c r="F30" s="31" t="s">
        <v>96</v>
      </c>
      <c r="G30" s="29" t="s">
        <v>76</v>
      </c>
      <c r="H30" s="8"/>
      <c r="I30" s="8"/>
      <c r="J30" s="1"/>
      <c r="K30" s="1"/>
      <c r="L30" s="2"/>
    </row>
    <row r="31" spans="1:12" x14ac:dyDescent="0.25">
      <c r="A31" s="4">
        <v>16</v>
      </c>
      <c r="B31" s="27" t="s">
        <v>89</v>
      </c>
      <c r="C31" s="27" t="s">
        <v>161</v>
      </c>
      <c r="D31" s="27" t="s">
        <v>87</v>
      </c>
      <c r="E31" s="27" t="s">
        <v>153</v>
      </c>
      <c r="F31" s="31" t="s">
        <v>96</v>
      </c>
      <c r="G31" s="29" t="s">
        <v>76</v>
      </c>
      <c r="H31" s="8"/>
      <c r="I31" s="8"/>
    </row>
    <row r="32" spans="1:12" x14ac:dyDescent="0.25">
      <c r="A32" s="4">
        <v>16</v>
      </c>
      <c r="B32" s="27" t="s">
        <v>102</v>
      </c>
      <c r="C32" s="27" t="s">
        <v>162</v>
      </c>
      <c r="D32" s="27" t="s">
        <v>87</v>
      </c>
      <c r="E32" s="27" t="s">
        <v>153</v>
      </c>
      <c r="F32" s="31" t="s">
        <v>96</v>
      </c>
      <c r="G32" s="29" t="s">
        <v>76</v>
      </c>
      <c r="H32" s="8"/>
      <c r="I32" s="8"/>
    </row>
    <row r="33" spans="1:9" x14ac:dyDescent="0.25">
      <c r="A33" s="4">
        <v>17</v>
      </c>
      <c r="B33" s="27" t="s">
        <v>105</v>
      </c>
      <c r="C33" s="27" t="s">
        <v>164</v>
      </c>
      <c r="D33" s="27" t="s">
        <v>7</v>
      </c>
      <c r="E33" s="27" t="s">
        <v>152</v>
      </c>
      <c r="F33" s="31" t="s">
        <v>96</v>
      </c>
      <c r="G33" s="30" t="s">
        <v>63</v>
      </c>
      <c r="H33" s="8"/>
      <c r="I33" s="8"/>
    </row>
    <row r="34" spans="1:9" x14ac:dyDescent="0.25">
      <c r="A34" s="4">
        <v>17</v>
      </c>
      <c r="B34" s="27" t="s">
        <v>124</v>
      </c>
      <c r="C34" s="27" t="s">
        <v>165</v>
      </c>
      <c r="D34" s="27" t="s">
        <v>125</v>
      </c>
      <c r="E34" s="27" t="s">
        <v>166</v>
      </c>
      <c r="F34" s="31" t="s">
        <v>96</v>
      </c>
      <c r="G34" s="29" t="s">
        <v>63</v>
      </c>
      <c r="H34" s="8"/>
      <c r="I34" s="8"/>
    </row>
    <row r="35" spans="1:9" x14ac:dyDescent="0.25">
      <c r="A35" s="4">
        <v>18</v>
      </c>
      <c r="B35" s="5"/>
      <c r="C35" s="5"/>
      <c r="D35" s="5"/>
      <c r="E35" s="5"/>
      <c r="F35" s="7"/>
      <c r="G35" s="14"/>
      <c r="H35" s="8"/>
      <c r="I35" s="8"/>
    </row>
    <row r="36" spans="1:9" x14ac:dyDescent="0.25">
      <c r="A36" s="4">
        <v>18</v>
      </c>
      <c r="B36" s="6"/>
      <c r="C36" s="6"/>
      <c r="D36" s="6"/>
      <c r="E36" s="6"/>
      <c r="F36" s="6"/>
      <c r="G36" s="13"/>
      <c r="H36" s="8"/>
      <c r="I36" s="8"/>
    </row>
    <row r="37" spans="1:9" x14ac:dyDescent="0.25">
      <c r="A37" s="4">
        <v>19</v>
      </c>
      <c r="B37" s="6"/>
      <c r="C37" s="6"/>
      <c r="D37" s="6"/>
      <c r="E37" s="6"/>
      <c r="F37" s="6"/>
      <c r="G37" s="13"/>
      <c r="H37" s="8"/>
      <c r="I37" s="8"/>
    </row>
    <row r="38" spans="1:9" x14ac:dyDescent="0.25">
      <c r="A38" s="4">
        <v>19</v>
      </c>
      <c r="B38" s="6"/>
      <c r="C38" s="6"/>
      <c r="D38" s="6"/>
      <c r="E38" s="6"/>
      <c r="F38" s="6"/>
      <c r="G38" s="13"/>
      <c r="H38" s="8"/>
      <c r="I38" s="8"/>
    </row>
    <row r="39" spans="1:9" x14ac:dyDescent="0.25">
      <c r="A39" s="4">
        <v>20</v>
      </c>
      <c r="B39" s="6"/>
      <c r="C39" s="6"/>
      <c r="D39" s="6"/>
      <c r="E39" s="6"/>
      <c r="F39" s="6"/>
      <c r="G39" s="13"/>
      <c r="H39" s="8"/>
      <c r="I39" s="8"/>
    </row>
    <row r="40" spans="1:9" x14ac:dyDescent="0.25">
      <c r="A40" s="4">
        <v>20</v>
      </c>
      <c r="B40" s="6"/>
      <c r="C40" s="6"/>
      <c r="D40" s="6"/>
      <c r="E40" s="6"/>
      <c r="F40" s="6"/>
      <c r="G40" s="13"/>
      <c r="H40" s="8"/>
      <c r="I40" s="8"/>
    </row>
  </sheetData>
  <pageMargins left="0.70866141732283472" right="0.70866141732283472" top="0.35433070866141736" bottom="0.35433070866141736" header="0.31496062992125984" footer="0.31496062992125984"/>
  <pageSetup paperSize="9" scale="11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9"/>
  <sheetViews>
    <sheetView workbookViewId="0">
      <selection activeCell="D6" sqref="D6:D7"/>
    </sheetView>
  </sheetViews>
  <sheetFormatPr defaultColWidth="9.140625" defaultRowHeight="15" x14ac:dyDescent="0.25"/>
  <cols>
    <col min="1" max="1" width="9.140625" style="1"/>
    <col min="2" max="2" width="22.42578125" style="1" customWidth="1"/>
    <col min="3" max="3" width="16.85546875" style="1" customWidth="1"/>
    <col min="4" max="16384" width="9.140625" style="1"/>
  </cols>
  <sheetData>
    <row r="1" spans="1:4" x14ac:dyDescent="0.25">
      <c r="A1" s="5"/>
      <c r="B1" s="5" t="s">
        <v>0</v>
      </c>
      <c r="C1" s="5" t="s">
        <v>1</v>
      </c>
      <c r="D1" s="5"/>
    </row>
    <row r="2" spans="1:4" x14ac:dyDescent="0.25">
      <c r="A2" s="5"/>
      <c r="B2" s="5"/>
      <c r="C2" s="5"/>
      <c r="D2" s="5"/>
    </row>
    <row r="3" spans="1:4" x14ac:dyDescent="0.25">
      <c r="A3" s="4" t="s">
        <v>56</v>
      </c>
      <c r="B3" s="27" t="s">
        <v>13</v>
      </c>
      <c r="C3" s="27" t="s">
        <v>7</v>
      </c>
      <c r="D3" s="31" t="s">
        <v>98</v>
      </c>
    </row>
    <row r="4" spans="1:4" x14ac:dyDescent="0.25">
      <c r="A4" s="5"/>
      <c r="B4" s="27" t="s">
        <v>15</v>
      </c>
      <c r="C4" s="27" t="s">
        <v>7</v>
      </c>
      <c r="D4" s="31" t="s">
        <v>98</v>
      </c>
    </row>
    <row r="5" spans="1:4" x14ac:dyDescent="0.25">
      <c r="A5" s="5"/>
      <c r="B5" s="5"/>
      <c r="C5" s="5"/>
      <c r="D5" s="5"/>
    </row>
    <row r="6" spans="1:4" x14ac:dyDescent="0.25">
      <c r="A6" s="4" t="s">
        <v>57</v>
      </c>
      <c r="B6" s="27" t="s">
        <v>78</v>
      </c>
      <c r="C6" s="27" t="s">
        <v>7</v>
      </c>
      <c r="D6" s="31" t="s">
        <v>96</v>
      </c>
    </row>
    <row r="7" spans="1:4" x14ac:dyDescent="0.25">
      <c r="A7" s="5"/>
      <c r="B7" s="27" t="s">
        <v>79</v>
      </c>
      <c r="C7" s="27" t="s">
        <v>4</v>
      </c>
      <c r="D7" s="31" t="s">
        <v>96</v>
      </c>
    </row>
    <row r="8" spans="1:4" x14ac:dyDescent="0.25">
      <c r="A8" s="5"/>
      <c r="B8" s="5"/>
      <c r="C8" s="5"/>
      <c r="D8" s="5"/>
    </row>
    <row r="9" spans="1:4" x14ac:dyDescent="0.25">
      <c r="A9" s="21" t="s">
        <v>93</v>
      </c>
      <c r="B9" s="27" t="s">
        <v>25</v>
      </c>
      <c r="C9" s="27" t="s">
        <v>4</v>
      </c>
      <c r="D9" s="31" t="s">
        <v>98</v>
      </c>
    </row>
    <row r="10" spans="1:4" x14ac:dyDescent="0.25">
      <c r="A10" s="5"/>
      <c r="B10" s="27" t="s">
        <v>27</v>
      </c>
      <c r="C10" s="27" t="s">
        <v>4</v>
      </c>
      <c r="D10" s="31" t="s">
        <v>98</v>
      </c>
    </row>
    <row r="11" spans="1:4" x14ac:dyDescent="0.25">
      <c r="A11" s="5"/>
      <c r="B11" s="5"/>
      <c r="C11" s="5"/>
      <c r="D11" s="5"/>
    </row>
    <row r="12" spans="1:4" x14ac:dyDescent="0.25">
      <c r="A12" s="21" t="s">
        <v>58</v>
      </c>
      <c r="B12" s="21"/>
      <c r="C12" s="21"/>
      <c r="D12" s="22"/>
    </row>
    <row r="13" spans="1:4" x14ac:dyDescent="0.25">
      <c r="A13" s="5"/>
      <c r="B13" s="21"/>
      <c r="C13" s="21"/>
      <c r="D13" s="22"/>
    </row>
    <row r="15" spans="1:4" x14ac:dyDescent="0.25">
      <c r="A15" s="21" t="s">
        <v>59</v>
      </c>
      <c r="B15" s="21"/>
      <c r="C15" s="21"/>
      <c r="D15" s="22"/>
    </row>
    <row r="16" spans="1:4" x14ac:dyDescent="0.25">
      <c r="A16" s="5"/>
      <c r="B16" s="21"/>
      <c r="C16" s="21"/>
      <c r="D16" s="22"/>
    </row>
    <row r="18" spans="1:4" x14ac:dyDescent="0.25">
      <c r="A18" s="21" t="s">
        <v>80</v>
      </c>
      <c r="B18" s="21"/>
      <c r="C18" s="21"/>
      <c r="D18" s="21"/>
    </row>
    <row r="19" spans="1:4" x14ac:dyDescent="0.25">
      <c r="A19" s="5"/>
      <c r="B19" s="21"/>
      <c r="C19" s="21"/>
      <c r="D19" s="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8"/>
  <sheetViews>
    <sheetView workbookViewId="0">
      <selection activeCell="F4" sqref="F4"/>
    </sheetView>
  </sheetViews>
  <sheetFormatPr defaultColWidth="9.140625" defaultRowHeight="15" x14ac:dyDescent="0.25"/>
  <cols>
    <col min="1" max="1" width="9.140625" style="1"/>
    <col min="2" max="2" width="32.7109375" style="1" customWidth="1"/>
    <col min="3" max="3" width="11.5703125" style="1" customWidth="1"/>
    <col min="4" max="4" width="22.7109375" style="1" customWidth="1"/>
    <col min="5" max="5" width="7.42578125" style="1" customWidth="1"/>
    <col min="6" max="6" width="10" style="1" bestFit="1" customWidth="1"/>
    <col min="7" max="16384" width="9.140625" style="1"/>
  </cols>
  <sheetData>
    <row r="1" spans="1:9" x14ac:dyDescent="0.25">
      <c r="A1" s="5"/>
      <c r="B1" s="5" t="s">
        <v>0</v>
      </c>
      <c r="C1" s="5" t="s">
        <v>5</v>
      </c>
      <c r="D1" s="5" t="s">
        <v>1</v>
      </c>
      <c r="E1" s="5" t="s">
        <v>2</v>
      </c>
      <c r="F1" s="37" t="s">
        <v>238</v>
      </c>
    </row>
    <row r="2" spans="1:9" x14ac:dyDescent="0.25">
      <c r="A2" s="5"/>
      <c r="B2" s="44" t="s">
        <v>244</v>
      </c>
      <c r="C2" s="5"/>
      <c r="D2" s="5"/>
      <c r="E2" s="5"/>
      <c r="F2" s="5"/>
    </row>
    <row r="3" spans="1:9" x14ac:dyDescent="0.25">
      <c r="A3" s="5">
        <v>1</v>
      </c>
      <c r="B3" s="40" t="s">
        <v>10</v>
      </c>
      <c r="C3" s="40" t="s">
        <v>121</v>
      </c>
      <c r="D3" s="40" t="s">
        <v>235</v>
      </c>
      <c r="E3" s="33">
        <v>1</v>
      </c>
      <c r="F3" s="36">
        <f>258+222+261+224</f>
        <v>965</v>
      </c>
      <c r="G3" s="8"/>
      <c r="H3" s="39" t="s">
        <v>82</v>
      </c>
      <c r="I3" s="1">
        <v>13</v>
      </c>
    </row>
    <row r="4" spans="1:9" x14ac:dyDescent="0.25">
      <c r="A4" s="5">
        <v>2</v>
      </c>
      <c r="B4" s="40" t="s">
        <v>185</v>
      </c>
      <c r="C4" s="40" t="s">
        <v>183</v>
      </c>
      <c r="D4" s="40" t="s">
        <v>230</v>
      </c>
      <c r="E4" s="33">
        <v>1</v>
      </c>
      <c r="F4" s="41">
        <f>241+245+216+241</f>
        <v>943</v>
      </c>
      <c r="G4" s="16"/>
      <c r="H4" s="39" t="s">
        <v>83</v>
      </c>
      <c r="I4" s="1">
        <v>10</v>
      </c>
    </row>
    <row r="5" spans="1:9" x14ac:dyDescent="0.25">
      <c r="A5" s="5">
        <v>3</v>
      </c>
      <c r="B5" s="37" t="s">
        <v>104</v>
      </c>
      <c r="C5" s="37" t="s">
        <v>163</v>
      </c>
      <c r="D5" s="37" t="s">
        <v>103</v>
      </c>
      <c r="E5" s="27">
        <v>1</v>
      </c>
      <c r="F5" s="8">
        <f>222+248+255+214</f>
        <v>939</v>
      </c>
      <c r="G5" s="8"/>
      <c r="H5" s="39" t="s">
        <v>84</v>
      </c>
      <c r="I5" s="1">
        <v>7</v>
      </c>
    </row>
    <row r="6" spans="1:9" x14ac:dyDescent="0.25">
      <c r="A6" s="5">
        <v>4</v>
      </c>
      <c r="B6" s="37" t="s">
        <v>27</v>
      </c>
      <c r="C6" s="37" t="s">
        <v>123</v>
      </c>
      <c r="D6" s="37" t="s">
        <v>235</v>
      </c>
      <c r="E6" s="27">
        <v>1</v>
      </c>
      <c r="F6" s="8">
        <f>223+219+245+233</f>
        <v>920</v>
      </c>
      <c r="G6" s="8"/>
      <c r="H6" s="39" t="s">
        <v>90</v>
      </c>
      <c r="I6" s="1">
        <v>7</v>
      </c>
    </row>
    <row r="7" spans="1:9" x14ac:dyDescent="0.25">
      <c r="A7" s="5">
        <v>5</v>
      </c>
      <c r="B7" s="37" t="s">
        <v>9</v>
      </c>
      <c r="C7" s="37" t="s">
        <v>154</v>
      </c>
      <c r="D7" s="37" t="s">
        <v>18</v>
      </c>
      <c r="E7" s="27">
        <v>1</v>
      </c>
      <c r="F7" s="8">
        <f>225+215+202+239</f>
        <v>881</v>
      </c>
      <c r="G7" s="8"/>
      <c r="H7" s="39" t="s">
        <v>92</v>
      </c>
      <c r="I7" s="1">
        <v>2</v>
      </c>
    </row>
    <row r="8" spans="1:9" x14ac:dyDescent="0.25">
      <c r="A8" s="5">
        <v>6</v>
      </c>
      <c r="B8" s="37" t="s">
        <v>133</v>
      </c>
      <c r="C8" s="37" t="s">
        <v>180</v>
      </c>
      <c r="D8" s="37" t="s">
        <v>103</v>
      </c>
      <c r="E8" s="27">
        <v>1</v>
      </c>
      <c r="F8" s="8">
        <f>181+182+248+225</f>
        <v>836</v>
      </c>
      <c r="G8" s="8"/>
    </row>
    <row r="9" spans="1:9" x14ac:dyDescent="0.25">
      <c r="A9" s="5">
        <v>7</v>
      </c>
      <c r="B9" s="37" t="s">
        <v>68</v>
      </c>
      <c r="C9" s="37" t="s">
        <v>157</v>
      </c>
      <c r="D9" s="37" t="s">
        <v>69</v>
      </c>
      <c r="E9" s="27">
        <v>1</v>
      </c>
      <c r="F9" s="16">
        <f>216+247+191+173</f>
        <v>827</v>
      </c>
      <c r="G9" s="16"/>
    </row>
    <row r="10" spans="1:9" x14ac:dyDescent="0.25">
      <c r="A10" s="5">
        <v>8</v>
      </c>
      <c r="B10" s="37" t="s">
        <v>65</v>
      </c>
      <c r="C10" s="37" t="s">
        <v>155</v>
      </c>
      <c r="D10" s="37" t="s">
        <v>95</v>
      </c>
      <c r="E10" s="27">
        <v>1</v>
      </c>
      <c r="F10" s="16">
        <f>218+255+143+180</f>
        <v>796</v>
      </c>
      <c r="G10" s="16"/>
    </row>
    <row r="11" spans="1:9" x14ac:dyDescent="0.25">
      <c r="A11" s="5">
        <v>9</v>
      </c>
      <c r="B11" s="37" t="s">
        <v>79</v>
      </c>
      <c r="C11" s="37" t="s">
        <v>122</v>
      </c>
      <c r="D11" s="37" t="s">
        <v>235</v>
      </c>
      <c r="E11" s="27">
        <v>1</v>
      </c>
      <c r="F11" s="8">
        <f>147+213+207+214</f>
        <v>781</v>
      </c>
      <c r="G11" s="8"/>
    </row>
    <row r="12" spans="1:9" x14ac:dyDescent="0.25">
      <c r="A12" s="5">
        <v>10</v>
      </c>
      <c r="B12" s="37" t="s">
        <v>75</v>
      </c>
      <c r="C12" s="37" t="s">
        <v>142</v>
      </c>
      <c r="D12" s="37" t="s">
        <v>73</v>
      </c>
      <c r="E12" s="27">
        <v>1</v>
      </c>
      <c r="F12" s="16">
        <f>168+159+205+246</f>
        <v>778</v>
      </c>
      <c r="G12" s="16"/>
    </row>
    <row r="13" spans="1:9" x14ac:dyDescent="0.25">
      <c r="A13" s="5">
        <v>11</v>
      </c>
      <c r="B13" s="37" t="s">
        <v>74</v>
      </c>
      <c r="C13" s="37" t="s">
        <v>140</v>
      </c>
      <c r="D13" s="37" t="s">
        <v>73</v>
      </c>
      <c r="E13" s="27">
        <v>1</v>
      </c>
      <c r="F13" s="16">
        <f>213+191+189+181</f>
        <v>774</v>
      </c>
      <c r="G13" s="16"/>
    </row>
    <row r="14" spans="1:9" x14ac:dyDescent="0.25">
      <c r="A14" s="5">
        <v>12</v>
      </c>
      <c r="B14" s="37" t="s">
        <v>236</v>
      </c>
      <c r="C14" s="37" t="s">
        <v>237</v>
      </c>
      <c r="D14" s="37" t="s">
        <v>235</v>
      </c>
      <c r="E14" s="27">
        <v>1</v>
      </c>
      <c r="F14" s="8">
        <f>197+172+170+209</f>
        <v>748</v>
      </c>
      <c r="G14" s="8"/>
    </row>
    <row r="15" spans="1:9" x14ac:dyDescent="0.25">
      <c r="A15" s="5">
        <v>13</v>
      </c>
      <c r="B15" s="37" t="s">
        <v>97</v>
      </c>
      <c r="C15" s="37" t="s">
        <v>156</v>
      </c>
      <c r="D15" s="37" t="s">
        <v>69</v>
      </c>
      <c r="E15" s="27">
        <v>1</v>
      </c>
      <c r="F15" s="16">
        <f>191+192+180+168</f>
        <v>731</v>
      </c>
      <c r="G15" s="16"/>
    </row>
    <row r="16" spans="1:9" x14ac:dyDescent="0.25">
      <c r="A16" s="5"/>
      <c r="B16" s="44" t="s">
        <v>245</v>
      </c>
      <c r="C16" s="37"/>
      <c r="D16" s="37"/>
      <c r="E16" s="27"/>
      <c r="F16" s="8"/>
      <c r="G16" s="8"/>
    </row>
    <row r="17" spans="1:7" x14ac:dyDescent="0.25">
      <c r="A17" s="5">
        <v>1</v>
      </c>
      <c r="B17" s="40" t="s">
        <v>206</v>
      </c>
      <c r="C17" s="40" t="s">
        <v>207</v>
      </c>
      <c r="D17" s="40" t="s">
        <v>103</v>
      </c>
      <c r="E17" s="33">
        <v>2</v>
      </c>
      <c r="F17" s="36">
        <f>223+211+223+226</f>
        <v>883</v>
      </c>
      <c r="G17" s="8"/>
    </row>
    <row r="18" spans="1:7" x14ac:dyDescent="0.25">
      <c r="A18" s="5">
        <f>A17+1</f>
        <v>2</v>
      </c>
      <c r="B18" s="40" t="s">
        <v>137</v>
      </c>
      <c r="C18" s="40" t="s">
        <v>138</v>
      </c>
      <c r="D18" s="40" t="s">
        <v>231</v>
      </c>
      <c r="E18" s="33">
        <v>2</v>
      </c>
      <c r="F18" s="41">
        <f>178+165+222+191</f>
        <v>756</v>
      </c>
      <c r="G18" s="8"/>
    </row>
    <row r="19" spans="1:7" x14ac:dyDescent="0.25">
      <c r="A19" s="5">
        <f t="shared" ref="A19:A27" si="0">A18+1</f>
        <v>3</v>
      </c>
      <c r="B19" s="37" t="s">
        <v>186</v>
      </c>
      <c r="C19" s="37" t="s">
        <v>187</v>
      </c>
      <c r="D19" s="37" t="s">
        <v>230</v>
      </c>
      <c r="E19" s="27">
        <v>2</v>
      </c>
      <c r="F19" s="18">
        <f>168+180+203+204</f>
        <v>755</v>
      </c>
      <c r="G19" s="8"/>
    </row>
    <row r="20" spans="1:7" x14ac:dyDescent="0.25">
      <c r="A20" s="5">
        <f t="shared" si="0"/>
        <v>4</v>
      </c>
      <c r="B20" s="37" t="s">
        <v>134</v>
      </c>
      <c r="C20" s="37" t="s">
        <v>136</v>
      </c>
      <c r="D20" s="37" t="s">
        <v>135</v>
      </c>
      <c r="E20" s="27">
        <v>2</v>
      </c>
      <c r="F20" s="16">
        <f>151+224+205+171</f>
        <v>751</v>
      </c>
      <c r="G20" s="16"/>
    </row>
    <row r="21" spans="1:7" x14ac:dyDescent="0.25">
      <c r="A21" s="5">
        <f t="shared" si="0"/>
        <v>5</v>
      </c>
      <c r="B21" s="37" t="s">
        <v>126</v>
      </c>
      <c r="C21" s="37" t="s">
        <v>170</v>
      </c>
      <c r="D21" s="37" t="s">
        <v>125</v>
      </c>
      <c r="E21" s="27">
        <v>2</v>
      </c>
      <c r="F21" s="8">
        <f>193+172+189+180</f>
        <v>734</v>
      </c>
      <c r="G21" s="16"/>
    </row>
    <row r="22" spans="1:7" x14ac:dyDescent="0.25">
      <c r="A22" s="5">
        <f t="shared" si="0"/>
        <v>6</v>
      </c>
      <c r="B22" s="37" t="s">
        <v>71</v>
      </c>
      <c r="C22" s="37" t="s">
        <v>158</v>
      </c>
      <c r="D22" s="37" t="s">
        <v>18</v>
      </c>
      <c r="E22" s="27">
        <v>2</v>
      </c>
      <c r="F22" s="16">
        <f>204+144+182+198</f>
        <v>728</v>
      </c>
      <c r="G22" s="16"/>
    </row>
    <row r="23" spans="1:7" x14ac:dyDescent="0.25">
      <c r="A23" s="5">
        <f t="shared" si="0"/>
        <v>7</v>
      </c>
      <c r="B23" s="37" t="s">
        <v>228</v>
      </c>
      <c r="C23" s="37" t="s">
        <v>229</v>
      </c>
      <c r="D23" s="37" t="s">
        <v>103</v>
      </c>
      <c r="E23" s="27">
        <v>2</v>
      </c>
      <c r="F23" s="8">
        <f>183+196+170+177</f>
        <v>726</v>
      </c>
      <c r="G23" s="18"/>
    </row>
    <row r="24" spans="1:7" x14ac:dyDescent="0.25">
      <c r="A24" s="5">
        <f t="shared" si="0"/>
        <v>8</v>
      </c>
      <c r="B24" s="37" t="s">
        <v>200</v>
      </c>
      <c r="C24" s="37" t="s">
        <v>201</v>
      </c>
      <c r="D24" s="37" t="s">
        <v>197</v>
      </c>
      <c r="E24" s="27">
        <v>2</v>
      </c>
      <c r="F24" s="8">
        <f>160+171+205+180</f>
        <v>716</v>
      </c>
      <c r="G24" s="18"/>
    </row>
    <row r="25" spans="1:7" x14ac:dyDescent="0.25">
      <c r="A25" s="5">
        <f t="shared" si="0"/>
        <v>9</v>
      </c>
      <c r="B25" s="37" t="s">
        <v>226</v>
      </c>
      <c r="C25" s="37" t="s">
        <v>227</v>
      </c>
      <c r="D25" s="37" t="s">
        <v>103</v>
      </c>
      <c r="E25" s="27">
        <v>2</v>
      </c>
      <c r="F25" s="18">
        <f>178+159+184+182</f>
        <v>703</v>
      </c>
      <c r="G25" s="8"/>
    </row>
    <row r="26" spans="1:7" x14ac:dyDescent="0.25">
      <c r="A26" s="5">
        <f t="shared" si="0"/>
        <v>10</v>
      </c>
      <c r="B26" s="37" t="s">
        <v>70</v>
      </c>
      <c r="C26" s="37" t="s">
        <v>178</v>
      </c>
      <c r="D26" s="37" t="s">
        <v>18</v>
      </c>
      <c r="E26" s="27">
        <v>2</v>
      </c>
      <c r="F26" s="8">
        <f>176+160+136+215</f>
        <v>687</v>
      </c>
      <c r="G26" s="8"/>
    </row>
    <row r="27" spans="1:7" x14ac:dyDescent="0.25">
      <c r="A27" s="5">
        <f t="shared" si="0"/>
        <v>11</v>
      </c>
      <c r="B27" s="37" t="s">
        <v>239</v>
      </c>
      <c r="C27" s="37" t="s">
        <v>240</v>
      </c>
      <c r="D27" s="37" t="s">
        <v>8</v>
      </c>
      <c r="E27" s="27">
        <v>2</v>
      </c>
      <c r="F27" s="8">
        <f>148+161+155+116</f>
        <v>580</v>
      </c>
      <c r="G27" s="8"/>
    </row>
    <row r="28" spans="1:7" x14ac:dyDescent="0.25">
      <c r="A28" s="5"/>
      <c r="B28" s="44" t="s">
        <v>246</v>
      </c>
      <c r="C28" s="37"/>
      <c r="D28" s="37"/>
      <c r="E28" s="27"/>
      <c r="F28" s="8"/>
      <c r="G28" s="8"/>
    </row>
    <row r="29" spans="1:7" x14ac:dyDescent="0.25">
      <c r="A29" s="5">
        <v>1</v>
      </c>
      <c r="B29" s="40" t="s">
        <v>198</v>
      </c>
      <c r="C29" s="40" t="s">
        <v>199</v>
      </c>
      <c r="D29" s="40" t="s">
        <v>197</v>
      </c>
      <c r="E29" s="33">
        <v>3</v>
      </c>
      <c r="F29" s="36">
        <f>199+176+189+191</f>
        <v>755</v>
      </c>
      <c r="G29" s="16"/>
    </row>
    <row r="30" spans="1:7" x14ac:dyDescent="0.25">
      <c r="A30" s="5">
        <f>A29+1</f>
        <v>2</v>
      </c>
      <c r="B30" s="37" t="s">
        <v>214</v>
      </c>
      <c r="C30" s="37" t="s">
        <v>215</v>
      </c>
      <c r="D30" s="37" t="s">
        <v>216</v>
      </c>
      <c r="E30" s="27">
        <v>3</v>
      </c>
      <c r="F30" s="8">
        <f>184+181+202+172</f>
        <v>739</v>
      </c>
      <c r="G30" s="8"/>
    </row>
    <row r="31" spans="1:7" x14ac:dyDescent="0.25">
      <c r="A31" s="5">
        <f t="shared" ref="A31:A43" si="1">A30+1</f>
        <v>3</v>
      </c>
      <c r="B31" s="37" t="s">
        <v>107</v>
      </c>
      <c r="C31" s="37" t="s">
        <v>174</v>
      </c>
      <c r="D31" s="37" t="s">
        <v>106</v>
      </c>
      <c r="E31" s="27">
        <v>3</v>
      </c>
      <c r="F31" s="16">
        <f>160+191+176+161</f>
        <v>688</v>
      </c>
      <c r="G31" s="8"/>
    </row>
    <row r="32" spans="1:7" x14ac:dyDescent="0.25">
      <c r="A32" s="5">
        <f t="shared" si="1"/>
        <v>4</v>
      </c>
      <c r="B32" s="37" t="s">
        <v>109</v>
      </c>
      <c r="C32" s="37" t="s">
        <v>175</v>
      </c>
      <c r="D32" s="37" t="s">
        <v>106</v>
      </c>
      <c r="E32" s="27">
        <v>3</v>
      </c>
      <c r="F32" s="18">
        <f>136+139+156+245</f>
        <v>676</v>
      </c>
      <c r="G32" s="18"/>
    </row>
    <row r="33" spans="1:8" x14ac:dyDescent="0.25">
      <c r="A33" s="5">
        <f t="shared" si="1"/>
        <v>5</v>
      </c>
      <c r="B33" s="37" t="s">
        <v>15</v>
      </c>
      <c r="C33" s="37" t="s">
        <v>171</v>
      </c>
      <c r="D33" s="37" t="s">
        <v>7</v>
      </c>
      <c r="E33" s="27">
        <v>3</v>
      </c>
      <c r="F33" s="8">
        <f>137+148+147+202</f>
        <v>634</v>
      </c>
      <c r="G33" s="8"/>
    </row>
    <row r="34" spans="1:8" x14ac:dyDescent="0.25">
      <c r="A34" s="5">
        <f t="shared" si="1"/>
        <v>6</v>
      </c>
      <c r="B34" s="37" t="s">
        <v>110</v>
      </c>
      <c r="C34" s="37" t="s">
        <v>167</v>
      </c>
      <c r="D34" s="37" t="s">
        <v>95</v>
      </c>
      <c r="E34" s="27">
        <v>3</v>
      </c>
      <c r="F34" s="16">
        <f>168+148+162+155</f>
        <v>633</v>
      </c>
      <c r="G34" s="8"/>
    </row>
    <row r="35" spans="1:8" x14ac:dyDescent="0.25">
      <c r="A35" s="5">
        <f t="shared" si="1"/>
        <v>7</v>
      </c>
      <c r="B35" s="37" t="s">
        <v>88</v>
      </c>
      <c r="C35" s="37" t="s">
        <v>160</v>
      </c>
      <c r="D35" s="37" t="s">
        <v>87</v>
      </c>
      <c r="E35" s="27">
        <v>3</v>
      </c>
      <c r="F35" s="8">
        <v>0</v>
      </c>
      <c r="G35" s="16"/>
    </row>
    <row r="36" spans="1:8" x14ac:dyDescent="0.25">
      <c r="A36" s="5"/>
      <c r="B36" s="44" t="s">
        <v>247</v>
      </c>
      <c r="C36" s="37"/>
      <c r="D36" s="37"/>
      <c r="E36" s="27"/>
      <c r="F36" s="18"/>
      <c r="G36" s="16"/>
    </row>
    <row r="37" spans="1:8" x14ac:dyDescent="0.25">
      <c r="A37" s="5">
        <f t="shared" si="1"/>
        <v>1</v>
      </c>
      <c r="B37" s="40" t="s">
        <v>218</v>
      </c>
      <c r="C37" s="40" t="s">
        <v>217</v>
      </c>
      <c r="D37" s="40" t="s">
        <v>216</v>
      </c>
      <c r="E37" s="33">
        <v>4</v>
      </c>
      <c r="F37" s="42">
        <f>140+176+162+192</f>
        <v>670</v>
      </c>
      <c r="G37" s="18"/>
    </row>
    <row r="38" spans="1:8" x14ac:dyDescent="0.25">
      <c r="A38" s="5">
        <f t="shared" si="1"/>
        <v>2</v>
      </c>
      <c r="B38" s="37" t="s">
        <v>194</v>
      </c>
      <c r="C38" s="37" t="s">
        <v>176</v>
      </c>
      <c r="D38" s="37" t="s">
        <v>106</v>
      </c>
      <c r="E38" s="27">
        <v>4</v>
      </c>
      <c r="F38" s="18">
        <f>144+142+202+173</f>
        <v>661</v>
      </c>
      <c r="G38" s="18"/>
    </row>
    <row r="39" spans="1:8" x14ac:dyDescent="0.25">
      <c r="A39" s="5">
        <f t="shared" si="1"/>
        <v>3</v>
      </c>
      <c r="B39" s="37" t="s">
        <v>108</v>
      </c>
      <c r="C39" s="37" t="s">
        <v>177</v>
      </c>
      <c r="D39" s="37" t="s">
        <v>106</v>
      </c>
      <c r="E39" s="27">
        <v>4</v>
      </c>
      <c r="F39" s="18">
        <f>151+157+157+182</f>
        <v>647</v>
      </c>
      <c r="G39" s="18"/>
    </row>
    <row r="40" spans="1:8" x14ac:dyDescent="0.25">
      <c r="A40" s="5">
        <f t="shared" si="1"/>
        <v>4</v>
      </c>
      <c r="B40" s="37" t="s">
        <v>128</v>
      </c>
      <c r="C40" s="37" t="s">
        <v>129</v>
      </c>
      <c r="D40" s="37" t="s">
        <v>125</v>
      </c>
      <c r="E40" s="27">
        <v>4</v>
      </c>
      <c r="F40" s="18">
        <f>186+169+125+151</f>
        <v>631</v>
      </c>
      <c r="G40" s="18"/>
    </row>
    <row r="41" spans="1:8" x14ac:dyDescent="0.25">
      <c r="A41" s="5">
        <f t="shared" si="1"/>
        <v>5</v>
      </c>
      <c r="B41" s="37" t="s">
        <v>211</v>
      </c>
      <c r="C41" s="37" t="s">
        <v>212</v>
      </c>
      <c r="D41" s="37" t="s">
        <v>210</v>
      </c>
      <c r="E41" s="27">
        <v>4</v>
      </c>
      <c r="F41" s="18">
        <f>148+142+149+184</f>
        <v>623</v>
      </c>
      <c r="G41" s="18"/>
    </row>
    <row r="42" spans="1:8" x14ac:dyDescent="0.25">
      <c r="A42" s="5">
        <f t="shared" si="1"/>
        <v>6</v>
      </c>
      <c r="B42" s="37" t="s">
        <v>195</v>
      </c>
      <c r="C42" s="37" t="s">
        <v>196</v>
      </c>
      <c r="D42" s="37" t="s">
        <v>197</v>
      </c>
      <c r="E42" s="27">
        <v>4</v>
      </c>
      <c r="F42" s="18">
        <f>167+135+144+118</f>
        <v>564</v>
      </c>
      <c r="G42" s="18"/>
    </row>
    <row r="43" spans="1:8" x14ac:dyDescent="0.25">
      <c r="A43" s="5">
        <f t="shared" si="1"/>
        <v>7</v>
      </c>
      <c r="B43" s="37" t="s">
        <v>219</v>
      </c>
      <c r="C43" s="37" t="s">
        <v>220</v>
      </c>
      <c r="D43" s="37" t="s">
        <v>135</v>
      </c>
      <c r="E43" s="27">
        <v>4</v>
      </c>
      <c r="F43" s="18">
        <f>145+161+133+112</f>
        <v>551</v>
      </c>
      <c r="G43" s="18"/>
    </row>
    <row r="44" spans="1:8" x14ac:dyDescent="0.25">
      <c r="A44" s="5"/>
      <c r="B44" s="44" t="s">
        <v>248</v>
      </c>
      <c r="C44" s="37"/>
      <c r="D44" s="37"/>
      <c r="E44" s="27"/>
      <c r="F44" s="18"/>
      <c r="G44" s="18"/>
    </row>
    <row r="45" spans="1:8" x14ac:dyDescent="0.25">
      <c r="A45" s="5">
        <v>1</v>
      </c>
      <c r="B45" s="40" t="s">
        <v>222</v>
      </c>
      <c r="C45" s="40" t="s">
        <v>162</v>
      </c>
      <c r="D45" s="40" t="s">
        <v>87</v>
      </c>
      <c r="E45" s="33">
        <v>5</v>
      </c>
      <c r="F45" s="36">
        <f>156+148+175+156</f>
        <v>635</v>
      </c>
      <c r="G45" s="8"/>
      <c r="H45" s="39" t="s">
        <v>249</v>
      </c>
    </row>
    <row r="46" spans="1:8" x14ac:dyDescent="0.25">
      <c r="A46" s="5">
        <f>A45+1</f>
        <v>2</v>
      </c>
      <c r="B46" s="37" t="s">
        <v>89</v>
      </c>
      <c r="C46" s="37" t="s">
        <v>161</v>
      </c>
      <c r="D46" s="37" t="s">
        <v>87</v>
      </c>
      <c r="E46" s="27">
        <v>5</v>
      </c>
      <c r="F46" s="8">
        <v>0</v>
      </c>
      <c r="G46" s="8"/>
    </row>
    <row r="47" spans="1:8" x14ac:dyDescent="0.25">
      <c r="A47" s="5"/>
      <c r="B47" s="5"/>
      <c r="C47" s="5"/>
      <c r="D47" s="5"/>
      <c r="E47" s="5"/>
      <c r="F47" s="5"/>
    </row>
    <row r="48" spans="1:8" x14ac:dyDescent="0.25">
      <c r="A48" s="5"/>
    </row>
  </sheetData>
  <sortState xmlns:xlrd2="http://schemas.microsoft.com/office/spreadsheetml/2017/richdata2" ref="B45:F46">
    <sortCondition descending="1" ref="F45:F46"/>
  </sortState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"/>
  <sheetViews>
    <sheetView workbookViewId="0">
      <selection activeCell="B11" sqref="B11"/>
    </sheetView>
  </sheetViews>
  <sheetFormatPr defaultColWidth="9.140625" defaultRowHeight="15" x14ac:dyDescent="0.25"/>
  <cols>
    <col min="1" max="1" width="9.140625" style="1"/>
    <col min="2" max="2" width="22.28515625" style="1" customWidth="1"/>
    <col min="3" max="3" width="13.28515625" style="1" customWidth="1"/>
    <col min="4" max="4" width="16.7109375" style="1" customWidth="1"/>
    <col min="5" max="5" width="10.140625" style="1" customWidth="1"/>
    <col min="6" max="6" width="8.28515625" style="1" bestFit="1" customWidth="1"/>
    <col min="7" max="16384" width="9.140625" style="1"/>
  </cols>
  <sheetData>
    <row r="1" spans="1:9" x14ac:dyDescent="0.25">
      <c r="A1" s="5"/>
      <c r="B1" s="5" t="s">
        <v>0</v>
      </c>
      <c r="C1" s="5" t="s">
        <v>5</v>
      </c>
      <c r="D1" s="5" t="s">
        <v>1</v>
      </c>
      <c r="E1" s="5" t="s">
        <v>2</v>
      </c>
      <c r="F1" s="37" t="s">
        <v>241</v>
      </c>
    </row>
    <row r="2" spans="1:9" x14ac:dyDescent="0.25">
      <c r="A2" s="5"/>
      <c r="B2" s="44" t="s">
        <v>244</v>
      </c>
      <c r="C2" s="5"/>
      <c r="D2" s="5"/>
      <c r="E2" s="5"/>
      <c r="F2" s="5"/>
    </row>
    <row r="3" spans="1:9" x14ac:dyDescent="0.25">
      <c r="A3" s="5">
        <v>1</v>
      </c>
      <c r="B3" s="40" t="s">
        <v>16</v>
      </c>
      <c r="C3" s="40" t="s">
        <v>119</v>
      </c>
      <c r="D3" s="40" t="s">
        <v>235</v>
      </c>
      <c r="E3" s="33">
        <v>1</v>
      </c>
      <c r="F3" s="41">
        <f>236+203+234+204</f>
        <v>877</v>
      </c>
      <c r="G3" s="16"/>
      <c r="H3" s="39" t="s">
        <v>82</v>
      </c>
      <c r="I3" s="1">
        <v>4</v>
      </c>
    </row>
    <row r="4" spans="1:9" x14ac:dyDescent="0.25">
      <c r="A4" s="5">
        <v>2</v>
      </c>
      <c r="B4" s="37" t="s">
        <v>72</v>
      </c>
      <c r="C4" s="37" t="s">
        <v>150</v>
      </c>
      <c r="D4" s="37" t="s">
        <v>8</v>
      </c>
      <c r="E4" s="27">
        <v>1</v>
      </c>
      <c r="F4" s="8">
        <f>224+220+185+230</f>
        <v>859</v>
      </c>
      <c r="G4" s="16"/>
      <c r="H4" s="39" t="s">
        <v>83</v>
      </c>
      <c r="I4" s="1">
        <v>3</v>
      </c>
    </row>
    <row r="5" spans="1:9" x14ac:dyDescent="0.25">
      <c r="A5" s="5">
        <v>3</v>
      </c>
      <c r="B5" s="37" t="s">
        <v>26</v>
      </c>
      <c r="C5" s="37" t="s">
        <v>120</v>
      </c>
      <c r="D5" s="37" t="s">
        <v>235</v>
      </c>
      <c r="E5" s="27">
        <v>1</v>
      </c>
      <c r="F5" s="8">
        <f>188+217+204+189</f>
        <v>798</v>
      </c>
      <c r="G5" s="8"/>
      <c r="H5" s="39" t="s">
        <v>84</v>
      </c>
      <c r="I5" s="1">
        <v>3</v>
      </c>
    </row>
    <row r="6" spans="1:9" x14ac:dyDescent="0.25">
      <c r="A6" s="5">
        <v>4</v>
      </c>
      <c r="B6" s="37" t="s">
        <v>232</v>
      </c>
      <c r="C6" s="37" t="s">
        <v>189</v>
      </c>
      <c r="D6" s="37" t="s">
        <v>230</v>
      </c>
      <c r="E6" s="27">
        <v>1</v>
      </c>
      <c r="F6" s="16">
        <f>178+176+146+130</f>
        <v>630</v>
      </c>
      <c r="G6" s="8"/>
      <c r="H6" s="39" t="s">
        <v>90</v>
      </c>
      <c r="I6" s="1">
        <v>1</v>
      </c>
    </row>
    <row r="7" spans="1:9" x14ac:dyDescent="0.25">
      <c r="A7" s="5"/>
      <c r="B7" s="44" t="s">
        <v>245</v>
      </c>
      <c r="C7" s="37"/>
      <c r="D7" s="37"/>
      <c r="E7" s="27"/>
      <c r="F7" s="8"/>
      <c r="G7" s="8"/>
      <c r="H7" s="39"/>
    </row>
    <row r="8" spans="1:9" x14ac:dyDescent="0.25">
      <c r="A8" s="5">
        <v>5</v>
      </c>
      <c r="B8" s="40" t="s">
        <v>114</v>
      </c>
      <c r="C8" s="40" t="s">
        <v>115</v>
      </c>
      <c r="D8" s="40" t="s">
        <v>235</v>
      </c>
      <c r="E8" s="33">
        <v>2</v>
      </c>
      <c r="F8" s="41">
        <f>173+147+196+225</f>
        <v>741</v>
      </c>
      <c r="G8" s="16"/>
    </row>
    <row r="9" spans="1:9" x14ac:dyDescent="0.25">
      <c r="A9" s="5">
        <v>6</v>
      </c>
      <c r="B9" s="37" t="s">
        <v>208</v>
      </c>
      <c r="C9" s="37" t="s">
        <v>209</v>
      </c>
      <c r="D9" s="37" t="s">
        <v>210</v>
      </c>
      <c r="E9" s="27">
        <v>2</v>
      </c>
      <c r="F9" s="8">
        <f>165+124+171+141</f>
        <v>601</v>
      </c>
      <c r="G9" s="8"/>
    </row>
    <row r="10" spans="1:9" x14ac:dyDescent="0.25">
      <c r="A10" s="5">
        <v>7</v>
      </c>
      <c r="B10" s="37" t="s">
        <v>213</v>
      </c>
      <c r="C10" s="37" t="s">
        <v>145</v>
      </c>
      <c r="D10" s="37" t="s">
        <v>7</v>
      </c>
      <c r="E10" s="27">
        <v>2</v>
      </c>
      <c r="F10" s="8">
        <f>157+126+116+180</f>
        <v>579</v>
      </c>
      <c r="G10" s="8"/>
    </row>
    <row r="11" spans="1:9" x14ac:dyDescent="0.25">
      <c r="A11" s="5"/>
      <c r="B11" s="44" t="s">
        <v>246</v>
      </c>
      <c r="C11" s="37"/>
      <c r="D11" s="37"/>
      <c r="E11" s="27"/>
      <c r="F11" s="8"/>
      <c r="G11" s="8"/>
    </row>
    <row r="12" spans="1:9" x14ac:dyDescent="0.25">
      <c r="A12" s="5">
        <v>8</v>
      </c>
      <c r="B12" s="40" t="s">
        <v>224</v>
      </c>
      <c r="C12" s="40" t="s">
        <v>225</v>
      </c>
      <c r="D12" s="40" t="s">
        <v>205</v>
      </c>
      <c r="E12" s="33">
        <v>3</v>
      </c>
      <c r="F12" s="36">
        <f>125+184+131+105</f>
        <v>545</v>
      </c>
      <c r="G12" s="16"/>
    </row>
    <row r="13" spans="1:9" x14ac:dyDescent="0.25">
      <c r="A13" s="5">
        <v>9</v>
      </c>
      <c r="B13" s="37" t="s">
        <v>233</v>
      </c>
      <c r="C13" s="37" t="s">
        <v>234</v>
      </c>
      <c r="D13" s="37" t="s">
        <v>197</v>
      </c>
      <c r="E13" s="27">
        <v>3</v>
      </c>
      <c r="F13" s="8">
        <f>127+132+118+139</f>
        <v>516</v>
      </c>
      <c r="G13" s="8"/>
    </row>
    <row r="14" spans="1:9" x14ac:dyDescent="0.25">
      <c r="A14" s="5">
        <v>10</v>
      </c>
      <c r="B14" s="37" t="s">
        <v>86</v>
      </c>
      <c r="C14" s="37" t="s">
        <v>151</v>
      </c>
      <c r="D14" s="37" t="s">
        <v>87</v>
      </c>
      <c r="E14" s="27">
        <v>3</v>
      </c>
      <c r="F14" s="16">
        <v>0</v>
      </c>
      <c r="G14" s="8"/>
    </row>
    <row r="15" spans="1:9" x14ac:dyDescent="0.25">
      <c r="A15" s="5">
        <v>11</v>
      </c>
      <c r="B15" s="37" t="s">
        <v>223</v>
      </c>
      <c r="C15" s="37" t="s">
        <v>221</v>
      </c>
      <c r="D15" s="37" t="s">
        <v>87</v>
      </c>
      <c r="E15" s="27">
        <v>4</v>
      </c>
      <c r="F15" s="8">
        <v>0</v>
      </c>
      <c r="G15" s="8"/>
    </row>
    <row r="16" spans="1:9" x14ac:dyDescent="0.25">
      <c r="A16" s="38"/>
      <c r="B16" s="27"/>
      <c r="C16" s="27"/>
      <c r="D16" s="27"/>
      <c r="E16" s="27"/>
      <c r="F16" s="8"/>
      <c r="G16" s="8"/>
    </row>
  </sheetData>
  <sortState xmlns:xlrd2="http://schemas.microsoft.com/office/spreadsheetml/2017/richdata2" ref="B12:F15">
    <sortCondition descending="1" ref="F12:F15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62"/>
  <sheetViews>
    <sheetView tabSelected="1" workbookViewId="0">
      <selection activeCell="C14" sqref="C14"/>
    </sheetView>
  </sheetViews>
  <sheetFormatPr defaultColWidth="9.140625" defaultRowHeight="15" x14ac:dyDescent="0.25"/>
  <cols>
    <col min="1" max="1" width="7.140625" style="1" customWidth="1"/>
    <col min="2" max="2" width="27.42578125" style="1" customWidth="1"/>
    <col min="3" max="3" width="19.28515625" style="1" customWidth="1"/>
    <col min="4" max="4" width="8.85546875" style="1" customWidth="1"/>
    <col min="5" max="16384" width="9.140625" style="1"/>
  </cols>
  <sheetData>
    <row r="1" spans="1:5" x14ac:dyDescent="0.25">
      <c r="A1" s="5"/>
      <c r="B1" s="5" t="s">
        <v>0</v>
      </c>
      <c r="C1" s="5" t="s">
        <v>1</v>
      </c>
      <c r="D1" s="5"/>
    </row>
    <row r="2" spans="1:5" x14ac:dyDescent="0.25">
      <c r="A2" s="5"/>
      <c r="B2" s="5"/>
      <c r="C2" s="5"/>
      <c r="D2" s="37"/>
    </row>
    <row r="3" spans="1:5" x14ac:dyDescent="0.25">
      <c r="A3" s="5" t="s">
        <v>6</v>
      </c>
      <c r="B3" s="40" t="s">
        <v>10</v>
      </c>
      <c r="C3" s="40" t="s">
        <v>235</v>
      </c>
      <c r="D3" s="36">
        <f>258+222+261+224</f>
        <v>965</v>
      </c>
      <c r="E3" s="43"/>
    </row>
    <row r="4" spans="1:5" x14ac:dyDescent="0.25">
      <c r="A4" s="5"/>
      <c r="B4" s="40" t="s">
        <v>9</v>
      </c>
      <c r="C4" s="40" t="s">
        <v>18</v>
      </c>
      <c r="D4" s="36">
        <f>225+215+202+239</f>
        <v>881</v>
      </c>
      <c r="E4" s="43">
        <f>D3+D4</f>
        <v>1846</v>
      </c>
    </row>
    <row r="5" spans="1:5" x14ac:dyDescent="0.25">
      <c r="A5" s="5"/>
      <c r="B5" s="37"/>
      <c r="C5" s="37"/>
      <c r="D5" s="8"/>
    </row>
    <row r="6" spans="1:5" x14ac:dyDescent="0.25">
      <c r="A6" s="37" t="s">
        <v>243</v>
      </c>
      <c r="B6" s="40" t="s">
        <v>79</v>
      </c>
      <c r="C6" s="40" t="s">
        <v>235</v>
      </c>
      <c r="D6" s="36">
        <f>147+213+207+214</f>
        <v>781</v>
      </c>
      <c r="E6" s="43"/>
    </row>
    <row r="7" spans="1:5" x14ac:dyDescent="0.25">
      <c r="A7" s="5"/>
      <c r="B7" s="40" t="s">
        <v>27</v>
      </c>
      <c r="C7" s="40" t="s">
        <v>235</v>
      </c>
      <c r="D7" s="36">
        <f>223+219+245+233</f>
        <v>920</v>
      </c>
      <c r="E7" s="43">
        <f>D6+D7</f>
        <v>1701</v>
      </c>
    </row>
    <row r="8" spans="1:5" x14ac:dyDescent="0.25">
      <c r="A8" s="5"/>
      <c r="B8" s="5"/>
      <c r="C8" s="5"/>
      <c r="D8" s="5"/>
    </row>
    <row r="9" spans="1:5" x14ac:dyDescent="0.25">
      <c r="A9" s="37" t="s">
        <v>11</v>
      </c>
      <c r="B9" s="37" t="s">
        <v>186</v>
      </c>
      <c r="C9" s="37" t="s">
        <v>230</v>
      </c>
      <c r="D9" s="18">
        <f>168+180+203+204</f>
        <v>755</v>
      </c>
    </row>
    <row r="10" spans="1:5" x14ac:dyDescent="0.25">
      <c r="A10" s="5"/>
      <c r="B10" s="37" t="s">
        <v>185</v>
      </c>
      <c r="C10" s="37" t="s">
        <v>230</v>
      </c>
      <c r="D10" s="45">
        <f>241+245+216+241</f>
        <v>943</v>
      </c>
      <c r="E10" s="1">
        <f>D9+D10</f>
        <v>1698</v>
      </c>
    </row>
    <row r="11" spans="1:5" x14ac:dyDescent="0.25">
      <c r="A11" s="5"/>
      <c r="B11" s="5"/>
      <c r="C11" s="5"/>
      <c r="D11" s="5"/>
    </row>
    <row r="12" spans="1:5" x14ac:dyDescent="0.25">
      <c r="A12" s="37" t="s">
        <v>12</v>
      </c>
      <c r="B12" s="37" t="s">
        <v>16</v>
      </c>
      <c r="C12" s="37" t="s">
        <v>235</v>
      </c>
      <c r="D12" s="16">
        <f>236+203+234+204</f>
        <v>877</v>
      </c>
    </row>
    <row r="13" spans="1:5" x14ac:dyDescent="0.25">
      <c r="A13" s="5"/>
      <c r="B13" s="37" t="s">
        <v>65</v>
      </c>
      <c r="C13" s="37" t="s">
        <v>95</v>
      </c>
      <c r="D13" s="16">
        <f>218+255+143+180</f>
        <v>796</v>
      </c>
      <c r="E13" s="1">
        <f>D12+D13</f>
        <v>1673</v>
      </c>
    </row>
    <row r="14" spans="1:5" x14ac:dyDescent="0.25">
      <c r="A14" s="5"/>
      <c r="B14" s="37"/>
      <c r="C14" s="37"/>
      <c r="D14" s="16"/>
    </row>
    <row r="15" spans="1:5" x14ac:dyDescent="0.25">
      <c r="A15" s="5" t="s">
        <v>17</v>
      </c>
      <c r="B15" s="37" t="s">
        <v>68</v>
      </c>
      <c r="C15" s="37" t="s">
        <v>69</v>
      </c>
      <c r="D15" s="16">
        <f>216+247+191+173</f>
        <v>827</v>
      </c>
    </row>
    <row r="16" spans="1:5" x14ac:dyDescent="0.25">
      <c r="A16" s="5"/>
      <c r="B16" s="37" t="s">
        <v>97</v>
      </c>
      <c r="C16" s="37" t="s">
        <v>69</v>
      </c>
      <c r="D16" s="16">
        <f>191+192+180+168</f>
        <v>731</v>
      </c>
      <c r="E16" s="1">
        <f>D15+D16</f>
        <v>1558</v>
      </c>
    </row>
    <row r="17" spans="1:5" x14ac:dyDescent="0.25">
      <c r="A17" s="5"/>
      <c r="B17" s="5"/>
      <c r="C17" s="5"/>
      <c r="D17" s="5"/>
    </row>
    <row r="18" spans="1:5" x14ac:dyDescent="0.25">
      <c r="A18" s="37" t="s">
        <v>19</v>
      </c>
      <c r="B18" s="37" t="s">
        <v>74</v>
      </c>
      <c r="C18" s="37" t="s">
        <v>73</v>
      </c>
      <c r="D18" s="16">
        <f>213+191+189+181</f>
        <v>774</v>
      </c>
    </row>
    <row r="19" spans="1:5" x14ac:dyDescent="0.25">
      <c r="A19" s="5"/>
      <c r="B19" s="37" t="s">
        <v>75</v>
      </c>
      <c r="C19" s="37" t="s">
        <v>73</v>
      </c>
      <c r="D19" s="16">
        <f>168+159+205+246</f>
        <v>778</v>
      </c>
      <c r="E19" s="1">
        <f>D18+D19</f>
        <v>1552</v>
      </c>
    </row>
    <row r="20" spans="1:5" x14ac:dyDescent="0.25">
      <c r="A20" s="5"/>
      <c r="B20" s="5"/>
      <c r="C20" s="5"/>
      <c r="D20" s="5"/>
    </row>
    <row r="21" spans="1:5" x14ac:dyDescent="0.25">
      <c r="A21" s="37" t="s">
        <v>20</v>
      </c>
      <c r="B21" s="37" t="s">
        <v>70</v>
      </c>
      <c r="C21" s="37" t="s">
        <v>18</v>
      </c>
      <c r="D21" s="8">
        <f>176+160+136+215</f>
        <v>687</v>
      </c>
    </row>
    <row r="22" spans="1:5" x14ac:dyDescent="0.25">
      <c r="A22" s="5"/>
      <c r="B22" s="37" t="s">
        <v>71</v>
      </c>
      <c r="C22" s="37" t="s">
        <v>18</v>
      </c>
      <c r="D22" s="16">
        <f>204+144+182+198</f>
        <v>728</v>
      </c>
      <c r="E22" s="1">
        <f>D21+D22</f>
        <v>1415</v>
      </c>
    </row>
    <row r="23" spans="1:5" x14ac:dyDescent="0.25">
      <c r="A23" s="5"/>
      <c r="B23" s="5"/>
      <c r="C23" s="5"/>
      <c r="D23" s="5"/>
    </row>
    <row r="24" spans="1:5" x14ac:dyDescent="0.25">
      <c r="A24" s="5" t="s">
        <v>21</v>
      </c>
      <c r="B24" s="37" t="s">
        <v>128</v>
      </c>
      <c r="C24" s="37" t="s">
        <v>125</v>
      </c>
      <c r="D24" s="18">
        <f>186+169+125+151</f>
        <v>631</v>
      </c>
    </row>
    <row r="25" spans="1:5" x14ac:dyDescent="0.25">
      <c r="A25" s="5"/>
      <c r="B25" s="37" t="s">
        <v>126</v>
      </c>
      <c r="C25" s="37" t="s">
        <v>125</v>
      </c>
      <c r="D25" s="8">
        <f>193+172+189+180</f>
        <v>734</v>
      </c>
      <c r="E25" s="1">
        <f>D24+D25</f>
        <v>1365</v>
      </c>
    </row>
    <row r="26" spans="1:5" x14ac:dyDescent="0.25">
      <c r="A26" s="5"/>
      <c r="B26" s="17"/>
      <c r="C26" s="17"/>
      <c r="D26" s="17"/>
    </row>
    <row r="27" spans="1:5" x14ac:dyDescent="0.25">
      <c r="A27" s="5" t="s">
        <v>22</v>
      </c>
      <c r="B27" s="27"/>
      <c r="C27" s="27"/>
      <c r="D27" s="31"/>
    </row>
    <row r="28" spans="1:5" x14ac:dyDescent="0.25">
      <c r="A28" s="5"/>
      <c r="B28" s="27"/>
      <c r="C28" s="27"/>
      <c r="D28" s="31"/>
    </row>
    <row r="29" spans="1:5" x14ac:dyDescent="0.25">
      <c r="A29" s="5"/>
      <c r="B29" s="5"/>
      <c r="C29" s="5"/>
      <c r="D29" s="5"/>
    </row>
    <row r="30" spans="1:5" x14ac:dyDescent="0.25">
      <c r="A30" s="5" t="s">
        <v>23</v>
      </c>
      <c r="B30" s="27"/>
      <c r="C30" s="27"/>
      <c r="D30" s="31"/>
    </row>
    <row r="31" spans="1:5" x14ac:dyDescent="0.25">
      <c r="A31" s="5"/>
      <c r="B31" s="27"/>
      <c r="C31" s="27"/>
      <c r="D31" s="31"/>
    </row>
    <row r="32" spans="1:5" x14ac:dyDescent="0.25">
      <c r="A32" s="5"/>
      <c r="B32" s="5"/>
      <c r="C32" s="5"/>
      <c r="D32" s="5"/>
    </row>
    <row r="33" spans="1:4" x14ac:dyDescent="0.25">
      <c r="A33" s="5" t="s">
        <v>24</v>
      </c>
      <c r="B33" s="27"/>
      <c r="C33" s="27"/>
      <c r="D33" s="31"/>
    </row>
    <row r="34" spans="1:4" x14ac:dyDescent="0.25">
      <c r="A34" s="5"/>
      <c r="B34" s="27"/>
      <c r="C34" s="27"/>
      <c r="D34" s="31"/>
    </row>
    <row r="35" spans="1:4" x14ac:dyDescent="0.25">
      <c r="A35" s="5"/>
      <c r="B35" s="5"/>
      <c r="C35" s="5"/>
      <c r="D35" s="5"/>
    </row>
    <row r="36" spans="1:4" x14ac:dyDescent="0.25">
      <c r="A36" s="5" t="s">
        <v>28</v>
      </c>
      <c r="B36" s="27"/>
      <c r="C36" s="27"/>
      <c r="D36" s="31"/>
    </row>
    <row r="37" spans="1:4" x14ac:dyDescent="0.25">
      <c r="A37" s="5"/>
      <c r="B37" s="27"/>
      <c r="C37" s="27"/>
      <c r="D37" s="31"/>
    </row>
    <row r="38" spans="1:4" x14ac:dyDescent="0.25">
      <c r="A38" s="5"/>
      <c r="B38" s="5"/>
      <c r="C38" s="5"/>
      <c r="D38" s="5"/>
    </row>
    <row r="39" spans="1:4" x14ac:dyDescent="0.25">
      <c r="A39" s="5" t="s">
        <v>29</v>
      </c>
      <c r="B39" s="27"/>
      <c r="C39" s="27"/>
      <c r="D39" s="31"/>
    </row>
    <row r="40" spans="1:4" x14ac:dyDescent="0.25">
      <c r="A40" s="5"/>
      <c r="B40" s="27"/>
      <c r="C40" s="27"/>
      <c r="D40" s="31"/>
    </row>
    <row r="41" spans="1:4" x14ac:dyDescent="0.25">
      <c r="A41" s="5"/>
      <c r="B41" s="5"/>
      <c r="C41" s="5"/>
      <c r="D41" s="5"/>
    </row>
    <row r="42" spans="1:4" x14ac:dyDescent="0.25">
      <c r="A42" s="5" t="s">
        <v>30</v>
      </c>
      <c r="B42" s="17"/>
      <c r="C42" s="17"/>
      <c r="D42" s="7"/>
    </row>
    <row r="43" spans="1:4" x14ac:dyDescent="0.25">
      <c r="A43" s="5"/>
      <c r="B43" s="17"/>
      <c r="C43" s="17"/>
      <c r="D43" s="7"/>
    </row>
    <row r="44" spans="1:4" x14ac:dyDescent="0.25">
      <c r="A44" s="5"/>
      <c r="B44" s="5"/>
      <c r="C44" s="5"/>
      <c r="D44" s="5"/>
    </row>
    <row r="45" spans="1:4" x14ac:dyDescent="0.25">
      <c r="A45" s="5" t="s">
        <v>31</v>
      </c>
      <c r="B45" s="17"/>
      <c r="C45" s="17"/>
      <c r="D45" s="7"/>
    </row>
    <row r="46" spans="1:4" x14ac:dyDescent="0.25">
      <c r="A46" s="5"/>
      <c r="B46" s="17"/>
      <c r="C46" s="17"/>
      <c r="D46" s="7"/>
    </row>
    <row r="47" spans="1:4" x14ac:dyDescent="0.25">
      <c r="A47" s="5"/>
      <c r="B47" s="5"/>
      <c r="C47" s="5"/>
      <c r="D47" s="5"/>
    </row>
    <row r="48" spans="1:4" x14ac:dyDescent="0.25">
      <c r="A48" s="5" t="s">
        <v>32</v>
      </c>
      <c r="B48" s="17"/>
      <c r="C48" s="17"/>
      <c r="D48" s="7"/>
    </row>
    <row r="49" spans="1:4" x14ac:dyDescent="0.25">
      <c r="A49" s="5"/>
      <c r="B49" s="17"/>
      <c r="C49" s="17"/>
      <c r="D49" s="7"/>
    </row>
    <row r="50" spans="1:4" x14ac:dyDescent="0.25">
      <c r="A50" s="5"/>
      <c r="B50" s="5"/>
      <c r="C50" s="5"/>
      <c r="D50" s="5"/>
    </row>
    <row r="51" spans="1:4" x14ac:dyDescent="0.25">
      <c r="A51" s="5" t="s">
        <v>33</v>
      </c>
      <c r="B51" s="5"/>
      <c r="C51" s="4"/>
      <c r="D51" s="7"/>
    </row>
    <row r="52" spans="1:4" x14ac:dyDescent="0.25">
      <c r="A52" s="5"/>
      <c r="B52" s="4"/>
      <c r="C52" s="4"/>
      <c r="D52" s="7"/>
    </row>
    <row r="53" spans="1:4" x14ac:dyDescent="0.25">
      <c r="A53" s="5"/>
      <c r="B53" s="5"/>
      <c r="C53" s="5"/>
      <c r="D53" s="5"/>
    </row>
    <row r="54" spans="1:4" x14ac:dyDescent="0.25">
      <c r="A54" s="4" t="s">
        <v>35</v>
      </c>
      <c r="B54" s="5"/>
      <c r="C54" s="5"/>
      <c r="D54" s="5"/>
    </row>
    <row r="55" spans="1:4" x14ac:dyDescent="0.25">
      <c r="A55" s="5"/>
      <c r="B55" s="5"/>
      <c r="C55" s="5"/>
      <c r="D55" s="5"/>
    </row>
    <row r="56" spans="1:4" x14ac:dyDescent="0.25">
      <c r="A56" s="5"/>
      <c r="B56" s="5"/>
      <c r="C56" s="5"/>
      <c r="D56" s="5"/>
    </row>
    <row r="57" spans="1:4" x14ac:dyDescent="0.25">
      <c r="A57" s="4" t="s">
        <v>36</v>
      </c>
      <c r="B57" s="5"/>
      <c r="C57" s="5"/>
      <c r="D57" s="5"/>
    </row>
    <row r="58" spans="1:4" x14ac:dyDescent="0.25">
      <c r="A58" s="5"/>
      <c r="B58" s="5"/>
      <c r="C58" s="5"/>
      <c r="D58" s="5"/>
    </row>
    <row r="59" spans="1:4" x14ac:dyDescent="0.25">
      <c r="A59" s="5"/>
      <c r="B59" s="5"/>
      <c r="C59" s="5"/>
      <c r="D59" s="5"/>
    </row>
    <row r="60" spans="1:4" x14ac:dyDescent="0.25">
      <c r="A60" s="4" t="s">
        <v>37</v>
      </c>
      <c r="B60" s="5"/>
      <c r="C60" s="5"/>
      <c r="D60" s="5"/>
    </row>
    <row r="61" spans="1:4" x14ac:dyDescent="0.25">
      <c r="A61" s="5"/>
      <c r="B61" s="5"/>
      <c r="C61" s="5"/>
      <c r="D61" s="5"/>
    </row>
    <row r="62" spans="1:4" x14ac:dyDescent="0.25">
      <c r="A62" s="5"/>
      <c r="B62" s="5"/>
      <c r="C62" s="5"/>
      <c r="D62" s="5"/>
    </row>
  </sheetData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6"/>
  <sheetViews>
    <sheetView workbookViewId="0">
      <selection activeCell="B24" sqref="B24"/>
    </sheetView>
  </sheetViews>
  <sheetFormatPr defaultColWidth="9.140625" defaultRowHeight="15" x14ac:dyDescent="0.25"/>
  <cols>
    <col min="1" max="1" width="9.140625" style="1"/>
    <col min="2" max="2" width="22.5703125" style="1" customWidth="1"/>
    <col min="3" max="3" width="15.5703125" style="1" customWidth="1"/>
    <col min="4" max="16384" width="9.140625" style="1"/>
  </cols>
  <sheetData>
    <row r="1" spans="1:5" x14ac:dyDescent="0.25">
      <c r="A1" s="5"/>
      <c r="B1" s="5" t="s">
        <v>0</v>
      </c>
      <c r="C1" s="5" t="s">
        <v>1</v>
      </c>
      <c r="D1" s="5"/>
      <c r="E1" s="39" t="s">
        <v>242</v>
      </c>
    </row>
    <row r="2" spans="1:5" x14ac:dyDescent="0.25">
      <c r="A2" s="5"/>
      <c r="B2" s="5"/>
      <c r="C2" s="5"/>
      <c r="D2" s="37"/>
    </row>
    <row r="3" spans="1:5" x14ac:dyDescent="0.25">
      <c r="A3" s="4" t="s">
        <v>38</v>
      </c>
      <c r="B3" s="40" t="s">
        <v>26</v>
      </c>
      <c r="C3" s="40" t="s">
        <v>235</v>
      </c>
      <c r="D3" s="36">
        <f>188+217+204+189</f>
        <v>798</v>
      </c>
      <c r="E3" s="43"/>
    </row>
    <row r="4" spans="1:5" x14ac:dyDescent="0.25">
      <c r="A4" s="5"/>
      <c r="B4" s="40" t="s">
        <v>72</v>
      </c>
      <c r="C4" s="40" t="s">
        <v>8</v>
      </c>
      <c r="D4" s="36">
        <f>224+220+185+230</f>
        <v>859</v>
      </c>
      <c r="E4" s="43">
        <f>D3+D4</f>
        <v>1657</v>
      </c>
    </row>
    <row r="5" spans="1:5" x14ac:dyDescent="0.25">
      <c r="A5" s="5"/>
      <c r="B5" s="5"/>
      <c r="C5" s="5"/>
      <c r="D5" s="5"/>
    </row>
    <row r="6" spans="1:5" x14ac:dyDescent="0.25">
      <c r="A6" s="4" t="s">
        <v>39</v>
      </c>
      <c r="B6" s="27"/>
      <c r="C6" s="27"/>
      <c r="D6" s="31"/>
    </row>
    <row r="7" spans="1:5" x14ac:dyDescent="0.25">
      <c r="A7" s="5"/>
      <c r="B7" s="27"/>
      <c r="C7" s="27"/>
      <c r="D7" s="31"/>
    </row>
    <row r="8" spans="1:5" x14ac:dyDescent="0.25">
      <c r="A8" s="5"/>
      <c r="B8" s="5"/>
      <c r="C8" s="5"/>
      <c r="D8" s="5"/>
    </row>
    <row r="9" spans="1:5" x14ac:dyDescent="0.25">
      <c r="A9" s="4" t="s">
        <v>40</v>
      </c>
      <c r="B9" s="27"/>
      <c r="C9" s="27"/>
      <c r="D9" s="31"/>
    </row>
    <row r="10" spans="1:5" x14ac:dyDescent="0.25">
      <c r="A10" s="5"/>
      <c r="B10" s="27"/>
      <c r="C10" s="27"/>
      <c r="D10" s="31"/>
    </row>
    <row r="11" spans="1:5" x14ac:dyDescent="0.25">
      <c r="A11" s="5"/>
      <c r="B11" s="5"/>
      <c r="C11" s="5"/>
      <c r="D11" s="5"/>
    </row>
    <row r="12" spans="1:5" x14ac:dyDescent="0.25">
      <c r="A12" s="4" t="s">
        <v>41</v>
      </c>
      <c r="B12" s="17"/>
      <c r="C12" s="17"/>
      <c r="D12" s="7"/>
    </row>
    <row r="13" spans="1:5" x14ac:dyDescent="0.25">
      <c r="A13" s="5"/>
      <c r="B13" s="17"/>
      <c r="C13" s="17"/>
      <c r="D13" s="7"/>
    </row>
    <row r="14" spans="1:5" x14ac:dyDescent="0.25">
      <c r="A14" s="5"/>
      <c r="B14" s="5"/>
      <c r="C14" s="5"/>
      <c r="D14" s="5"/>
    </row>
    <row r="15" spans="1:5" x14ac:dyDescent="0.25">
      <c r="A15" s="4" t="s">
        <v>42</v>
      </c>
      <c r="B15" s="5"/>
      <c r="C15" s="5"/>
      <c r="D15" s="5"/>
    </row>
    <row r="16" spans="1:5" x14ac:dyDescent="0.25">
      <c r="A16" s="5"/>
      <c r="B16" s="5"/>
      <c r="C16" s="5"/>
      <c r="D16" s="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5"/>
  <sheetViews>
    <sheetView topLeftCell="A14" workbookViewId="0">
      <selection activeCell="B18" sqref="B18:E18"/>
    </sheetView>
  </sheetViews>
  <sheetFormatPr defaultColWidth="9.140625" defaultRowHeight="15" x14ac:dyDescent="0.25"/>
  <cols>
    <col min="1" max="1" width="9.140625" style="1"/>
    <col min="2" max="2" width="27.140625" style="1" customWidth="1"/>
    <col min="3" max="3" width="12.28515625" style="1" customWidth="1"/>
    <col min="4" max="4" width="14.7109375" style="1" customWidth="1"/>
    <col min="5" max="16384" width="9.140625" style="1"/>
  </cols>
  <sheetData>
    <row r="1" spans="1:9" x14ac:dyDescent="0.25">
      <c r="A1" s="4" t="s">
        <v>64</v>
      </c>
      <c r="B1" s="5" t="s">
        <v>0</v>
      </c>
      <c r="C1" s="5" t="s">
        <v>5</v>
      </c>
      <c r="D1" s="5" t="s">
        <v>1</v>
      </c>
      <c r="E1" s="5" t="s">
        <v>2</v>
      </c>
      <c r="F1" s="5" t="s">
        <v>3</v>
      </c>
    </row>
    <row r="2" spans="1:9" x14ac:dyDescent="0.25">
      <c r="A2" s="4"/>
      <c r="B2" s="5"/>
      <c r="C2" s="5"/>
      <c r="D2" s="5"/>
      <c r="E2" s="5"/>
      <c r="F2" s="5"/>
    </row>
    <row r="3" spans="1:9" x14ac:dyDescent="0.25">
      <c r="A3" s="5">
        <v>1</v>
      </c>
      <c r="B3" s="27" t="s">
        <v>75</v>
      </c>
      <c r="C3" s="27" t="s">
        <v>142</v>
      </c>
      <c r="D3" s="27" t="s">
        <v>73</v>
      </c>
      <c r="E3" s="27" t="s">
        <v>147</v>
      </c>
      <c r="F3" s="31" t="s">
        <v>98</v>
      </c>
      <c r="H3" s="26" t="s">
        <v>82</v>
      </c>
      <c r="I3" s="1">
        <v>12</v>
      </c>
    </row>
    <row r="4" spans="1:9" x14ac:dyDescent="0.25">
      <c r="A4" s="5">
        <v>2</v>
      </c>
      <c r="B4" s="27" t="s">
        <v>74</v>
      </c>
      <c r="C4" s="27" t="s">
        <v>140</v>
      </c>
      <c r="D4" s="27" t="s">
        <v>73</v>
      </c>
      <c r="E4" s="27" t="s">
        <v>147</v>
      </c>
      <c r="F4" s="31" t="s">
        <v>98</v>
      </c>
      <c r="H4" s="26" t="s">
        <v>83</v>
      </c>
      <c r="I4" s="1">
        <v>10</v>
      </c>
    </row>
    <row r="5" spans="1:9" x14ac:dyDescent="0.25">
      <c r="A5" s="5">
        <v>3</v>
      </c>
      <c r="B5" s="27" t="s">
        <v>112</v>
      </c>
      <c r="C5" s="27" t="s">
        <v>113</v>
      </c>
      <c r="D5" s="27" t="s">
        <v>103</v>
      </c>
      <c r="E5" s="27" t="s">
        <v>147</v>
      </c>
      <c r="F5" s="31" t="s">
        <v>98</v>
      </c>
      <c r="H5" s="26" t="s">
        <v>84</v>
      </c>
      <c r="I5" s="1">
        <v>11</v>
      </c>
    </row>
    <row r="6" spans="1:9" x14ac:dyDescent="0.25">
      <c r="A6" s="5">
        <v>4</v>
      </c>
      <c r="B6" s="27" t="s">
        <v>132</v>
      </c>
      <c r="C6" s="27" t="s">
        <v>179</v>
      </c>
      <c r="D6" s="27" t="s">
        <v>103</v>
      </c>
      <c r="E6" s="27" t="s">
        <v>147</v>
      </c>
      <c r="F6" s="31" t="s">
        <v>98</v>
      </c>
      <c r="H6" s="26" t="s">
        <v>90</v>
      </c>
      <c r="I6" s="1">
        <v>3</v>
      </c>
    </row>
    <row r="7" spans="1:9" x14ac:dyDescent="0.25">
      <c r="A7" s="5">
        <v>5</v>
      </c>
      <c r="B7" s="27" t="s">
        <v>133</v>
      </c>
      <c r="C7" s="27" t="s">
        <v>180</v>
      </c>
      <c r="D7" s="27" t="s">
        <v>103</v>
      </c>
      <c r="E7" s="27" t="s">
        <v>147</v>
      </c>
      <c r="F7" s="31" t="s">
        <v>98</v>
      </c>
      <c r="H7" s="26" t="s">
        <v>92</v>
      </c>
      <c r="I7" s="1">
        <v>2</v>
      </c>
    </row>
    <row r="8" spans="1:9" x14ac:dyDescent="0.25">
      <c r="A8" s="5">
        <v>6</v>
      </c>
      <c r="B8" s="27" t="s">
        <v>104</v>
      </c>
      <c r="C8" s="27" t="s">
        <v>163</v>
      </c>
      <c r="D8" s="27" t="s">
        <v>103</v>
      </c>
      <c r="E8" s="27" t="s">
        <v>147</v>
      </c>
      <c r="F8" s="31" t="s">
        <v>96</v>
      </c>
    </row>
    <row r="9" spans="1:9" x14ac:dyDescent="0.25">
      <c r="A9" s="5">
        <v>7</v>
      </c>
      <c r="B9" s="27" t="s">
        <v>27</v>
      </c>
      <c r="C9" s="27" t="s">
        <v>123</v>
      </c>
      <c r="D9" s="27" t="s">
        <v>4</v>
      </c>
      <c r="E9" s="27" t="s">
        <v>147</v>
      </c>
      <c r="F9" s="31" t="s">
        <v>98</v>
      </c>
    </row>
    <row r="10" spans="1:9" x14ac:dyDescent="0.25">
      <c r="A10" s="5">
        <v>8</v>
      </c>
      <c r="B10" s="27" t="s">
        <v>79</v>
      </c>
      <c r="C10" s="27" t="s">
        <v>122</v>
      </c>
      <c r="D10" s="27" t="s">
        <v>4</v>
      </c>
      <c r="E10" s="27" t="s">
        <v>147</v>
      </c>
      <c r="F10" s="31" t="s">
        <v>96</v>
      </c>
    </row>
    <row r="11" spans="1:9" x14ac:dyDescent="0.25">
      <c r="A11" s="5">
        <v>9</v>
      </c>
      <c r="B11" s="27" t="s">
        <v>81</v>
      </c>
      <c r="C11" s="27" t="s">
        <v>172</v>
      </c>
      <c r="D11" s="27" t="s">
        <v>99</v>
      </c>
      <c r="E11" s="27" t="s">
        <v>147</v>
      </c>
      <c r="F11" s="31" t="s">
        <v>98</v>
      </c>
    </row>
    <row r="12" spans="1:9" x14ac:dyDescent="0.25">
      <c r="A12" s="5">
        <v>10</v>
      </c>
      <c r="B12" s="27" t="s">
        <v>70</v>
      </c>
      <c r="C12" s="27" t="s">
        <v>178</v>
      </c>
      <c r="D12" s="27" t="s">
        <v>18</v>
      </c>
      <c r="E12" s="27" t="s">
        <v>147</v>
      </c>
      <c r="F12" s="31" t="s">
        <v>98</v>
      </c>
    </row>
    <row r="13" spans="1:9" x14ac:dyDescent="0.25">
      <c r="A13" s="5">
        <v>11</v>
      </c>
      <c r="B13" s="27" t="s">
        <v>185</v>
      </c>
      <c r="C13" s="27" t="s">
        <v>183</v>
      </c>
      <c r="D13" s="27" t="s">
        <v>184</v>
      </c>
      <c r="E13" s="27" t="s">
        <v>147</v>
      </c>
      <c r="F13" s="31" t="s">
        <v>96</v>
      </c>
    </row>
    <row r="14" spans="1:9" x14ac:dyDescent="0.25">
      <c r="A14" s="5">
        <v>12</v>
      </c>
      <c r="B14" s="27" t="s">
        <v>192</v>
      </c>
      <c r="C14" s="27" t="s">
        <v>193</v>
      </c>
      <c r="D14" s="27" t="s">
        <v>125</v>
      </c>
      <c r="E14" s="27" t="s">
        <v>147</v>
      </c>
      <c r="F14" s="31" t="s">
        <v>98</v>
      </c>
    </row>
    <row r="15" spans="1:9" x14ac:dyDescent="0.25">
      <c r="A15" s="5">
        <v>13</v>
      </c>
      <c r="B15" s="27" t="s">
        <v>100</v>
      </c>
      <c r="C15" s="27" t="s">
        <v>143</v>
      </c>
      <c r="D15" s="27" t="s">
        <v>73</v>
      </c>
      <c r="E15" s="27" t="s">
        <v>146</v>
      </c>
      <c r="F15" s="31" t="s">
        <v>98</v>
      </c>
    </row>
    <row r="16" spans="1:9" x14ac:dyDescent="0.25">
      <c r="A16" s="5">
        <v>14</v>
      </c>
      <c r="B16" s="27" t="s">
        <v>101</v>
      </c>
      <c r="C16" s="27" t="s">
        <v>144</v>
      </c>
      <c r="D16" s="27" t="s">
        <v>73</v>
      </c>
      <c r="E16" s="27" t="s">
        <v>146</v>
      </c>
      <c r="F16" s="31" t="s">
        <v>96</v>
      </c>
    </row>
    <row r="17" spans="1:6" x14ac:dyDescent="0.25">
      <c r="A17" s="5">
        <v>15</v>
      </c>
      <c r="B17" s="27" t="s">
        <v>137</v>
      </c>
      <c r="C17" s="27" t="s">
        <v>138</v>
      </c>
      <c r="D17" s="27" t="s">
        <v>139</v>
      </c>
      <c r="E17" s="27" t="s">
        <v>146</v>
      </c>
      <c r="F17" s="31" t="s">
        <v>96</v>
      </c>
    </row>
    <row r="18" spans="1:6" x14ac:dyDescent="0.25">
      <c r="A18" s="5">
        <v>16</v>
      </c>
      <c r="B18" s="27" t="s">
        <v>206</v>
      </c>
      <c r="C18" s="27" t="s">
        <v>207</v>
      </c>
      <c r="D18" s="27" t="s">
        <v>103</v>
      </c>
      <c r="E18" s="27" t="s">
        <v>147</v>
      </c>
      <c r="F18" s="31" t="s">
        <v>96</v>
      </c>
    </row>
    <row r="19" spans="1:6" x14ac:dyDescent="0.25">
      <c r="A19" s="5">
        <v>17</v>
      </c>
      <c r="B19" s="27" t="s">
        <v>85</v>
      </c>
      <c r="C19" s="27" t="s">
        <v>173</v>
      </c>
      <c r="D19" s="27" t="s">
        <v>99</v>
      </c>
      <c r="E19" s="27" t="s">
        <v>146</v>
      </c>
      <c r="F19" s="31" t="s">
        <v>98</v>
      </c>
    </row>
    <row r="20" spans="1:6" x14ac:dyDescent="0.25">
      <c r="A20" s="5">
        <v>18</v>
      </c>
      <c r="B20" s="27" t="s">
        <v>126</v>
      </c>
      <c r="C20" s="27" t="s">
        <v>170</v>
      </c>
      <c r="D20" s="27" t="s">
        <v>125</v>
      </c>
      <c r="E20" s="27" t="s">
        <v>146</v>
      </c>
      <c r="F20" s="31" t="s">
        <v>98</v>
      </c>
    </row>
    <row r="21" spans="1:6" x14ac:dyDescent="0.25">
      <c r="A21" s="5">
        <v>19</v>
      </c>
      <c r="B21" s="27" t="s">
        <v>127</v>
      </c>
      <c r="C21" s="27" t="s">
        <v>169</v>
      </c>
      <c r="D21" s="27" t="s">
        <v>125</v>
      </c>
      <c r="E21" s="27" t="s">
        <v>146</v>
      </c>
      <c r="F21" s="31" t="s">
        <v>98</v>
      </c>
    </row>
    <row r="22" spans="1:6" x14ac:dyDescent="0.25">
      <c r="A22" s="5">
        <v>20</v>
      </c>
      <c r="B22" s="27" t="s">
        <v>134</v>
      </c>
      <c r="C22" s="27" t="s">
        <v>136</v>
      </c>
      <c r="D22" s="27" t="s">
        <v>135</v>
      </c>
      <c r="E22" s="27" t="s">
        <v>146</v>
      </c>
      <c r="F22" s="31" t="s">
        <v>96</v>
      </c>
    </row>
    <row r="23" spans="1:6" x14ac:dyDescent="0.25">
      <c r="A23" s="5">
        <v>21</v>
      </c>
      <c r="B23" s="27" t="s">
        <v>186</v>
      </c>
      <c r="C23" s="27" t="s">
        <v>187</v>
      </c>
      <c r="D23" s="27" t="s">
        <v>184</v>
      </c>
      <c r="E23" s="27" t="s">
        <v>146</v>
      </c>
      <c r="F23" s="31" t="s">
        <v>96</v>
      </c>
    </row>
    <row r="24" spans="1:6" x14ac:dyDescent="0.25">
      <c r="A24" s="5">
        <v>22</v>
      </c>
      <c r="B24" s="27" t="s">
        <v>200</v>
      </c>
      <c r="C24" s="27" t="s">
        <v>201</v>
      </c>
      <c r="D24" s="27" t="s">
        <v>197</v>
      </c>
      <c r="E24" s="27" t="s">
        <v>146</v>
      </c>
      <c r="F24" s="27" t="s">
        <v>98</v>
      </c>
    </row>
    <row r="25" spans="1:6" x14ac:dyDescent="0.25">
      <c r="A25" s="5">
        <v>23</v>
      </c>
      <c r="B25" s="27" t="s">
        <v>91</v>
      </c>
      <c r="C25" s="27" t="s">
        <v>141</v>
      </c>
      <c r="D25" s="27" t="s">
        <v>73</v>
      </c>
      <c r="E25" s="27" t="s">
        <v>152</v>
      </c>
      <c r="F25" s="31" t="s">
        <v>98</v>
      </c>
    </row>
    <row r="26" spans="1:6" x14ac:dyDescent="0.25">
      <c r="A26" s="5">
        <v>24</v>
      </c>
      <c r="B26" s="27" t="s">
        <v>15</v>
      </c>
      <c r="C26" s="27" t="s">
        <v>171</v>
      </c>
      <c r="D26" s="27" t="s">
        <v>7</v>
      </c>
      <c r="E26" s="27" t="s">
        <v>152</v>
      </c>
      <c r="F26" s="31" t="s">
        <v>98</v>
      </c>
    </row>
    <row r="27" spans="1:6" x14ac:dyDescent="0.25">
      <c r="A27" s="5">
        <v>25</v>
      </c>
      <c r="B27" s="27" t="s">
        <v>77</v>
      </c>
      <c r="C27" s="27" t="s">
        <v>159</v>
      </c>
      <c r="D27" s="27" t="s">
        <v>7</v>
      </c>
      <c r="E27" s="27" t="s">
        <v>152</v>
      </c>
      <c r="F27" s="31" t="s">
        <v>96</v>
      </c>
    </row>
    <row r="28" spans="1:6" x14ac:dyDescent="0.25">
      <c r="A28" s="5">
        <v>26</v>
      </c>
      <c r="B28" s="27" t="s">
        <v>105</v>
      </c>
      <c r="C28" s="27" t="s">
        <v>164</v>
      </c>
      <c r="D28" s="27" t="s">
        <v>7</v>
      </c>
      <c r="E28" s="27" t="s">
        <v>152</v>
      </c>
      <c r="F28" s="31" t="s">
        <v>96</v>
      </c>
    </row>
    <row r="29" spans="1:6" x14ac:dyDescent="0.25">
      <c r="A29" s="5">
        <v>27</v>
      </c>
      <c r="B29" s="27" t="s">
        <v>110</v>
      </c>
      <c r="C29" s="27" t="s">
        <v>167</v>
      </c>
      <c r="D29" s="27" t="s">
        <v>95</v>
      </c>
      <c r="E29" s="27" t="s">
        <v>152</v>
      </c>
      <c r="F29" s="31" t="s">
        <v>96</v>
      </c>
    </row>
    <row r="30" spans="1:6" x14ac:dyDescent="0.25">
      <c r="A30" s="5">
        <v>28</v>
      </c>
      <c r="B30" s="27" t="s">
        <v>111</v>
      </c>
      <c r="C30" s="27" t="s">
        <v>168</v>
      </c>
      <c r="D30" s="27" t="s">
        <v>95</v>
      </c>
      <c r="E30" s="27" t="s">
        <v>152</v>
      </c>
      <c r="F30" s="31" t="s">
        <v>96</v>
      </c>
    </row>
    <row r="31" spans="1:6" x14ac:dyDescent="0.25">
      <c r="A31" s="5">
        <v>29</v>
      </c>
      <c r="B31" s="27" t="s">
        <v>88</v>
      </c>
      <c r="C31" s="27" t="s">
        <v>160</v>
      </c>
      <c r="D31" s="27" t="s">
        <v>87</v>
      </c>
      <c r="E31" s="27" t="s">
        <v>152</v>
      </c>
      <c r="F31" s="31" t="s">
        <v>96</v>
      </c>
    </row>
    <row r="32" spans="1:6" x14ac:dyDescent="0.25">
      <c r="A32" s="5">
        <v>30</v>
      </c>
      <c r="B32" s="27" t="s">
        <v>130</v>
      </c>
      <c r="C32" s="27" t="s">
        <v>131</v>
      </c>
      <c r="D32" s="27" t="s">
        <v>125</v>
      </c>
      <c r="E32" s="27" t="s">
        <v>152</v>
      </c>
      <c r="F32" s="31" t="s">
        <v>98</v>
      </c>
    </row>
    <row r="33" spans="1:7" x14ac:dyDescent="0.25">
      <c r="A33" s="5">
        <v>31</v>
      </c>
      <c r="B33" s="27" t="s">
        <v>181</v>
      </c>
      <c r="C33" s="27" t="s">
        <v>188</v>
      </c>
      <c r="D33" s="27" t="s">
        <v>95</v>
      </c>
      <c r="E33" s="27" t="s">
        <v>152</v>
      </c>
      <c r="F33" s="31" t="s">
        <v>96</v>
      </c>
    </row>
    <row r="34" spans="1:7" x14ac:dyDescent="0.25">
      <c r="A34" s="5">
        <v>32</v>
      </c>
      <c r="B34" s="27" t="s">
        <v>190</v>
      </c>
      <c r="C34" s="27" t="s">
        <v>191</v>
      </c>
      <c r="D34" s="27" t="s">
        <v>125</v>
      </c>
      <c r="E34" s="27" t="s">
        <v>152</v>
      </c>
      <c r="F34" s="31" t="s">
        <v>98</v>
      </c>
      <c r="G34" s="19"/>
    </row>
    <row r="35" spans="1:7" x14ac:dyDescent="0.25">
      <c r="A35" s="5">
        <v>33</v>
      </c>
      <c r="B35" s="27" t="s">
        <v>198</v>
      </c>
      <c r="C35" s="27" t="s">
        <v>199</v>
      </c>
      <c r="D35" s="27" t="s">
        <v>197</v>
      </c>
      <c r="E35" s="27" t="s">
        <v>152</v>
      </c>
      <c r="F35" s="31" t="s">
        <v>98</v>
      </c>
      <c r="G35" s="20"/>
    </row>
    <row r="36" spans="1:7" x14ac:dyDescent="0.25">
      <c r="A36" s="5">
        <v>34</v>
      </c>
      <c r="B36" s="27" t="s">
        <v>128</v>
      </c>
      <c r="C36" s="27" t="s">
        <v>129</v>
      </c>
      <c r="D36" s="27" t="s">
        <v>125</v>
      </c>
      <c r="E36" s="27" t="s">
        <v>166</v>
      </c>
      <c r="F36" s="31" t="s">
        <v>98</v>
      </c>
      <c r="G36" s="19"/>
    </row>
    <row r="37" spans="1:7" x14ac:dyDescent="0.25">
      <c r="A37" s="5">
        <v>35</v>
      </c>
      <c r="B37" s="27" t="s">
        <v>124</v>
      </c>
      <c r="C37" s="27" t="s">
        <v>165</v>
      </c>
      <c r="D37" s="27" t="s">
        <v>125</v>
      </c>
      <c r="E37" s="27" t="s">
        <v>166</v>
      </c>
      <c r="F37" s="31" t="s">
        <v>96</v>
      </c>
    </row>
    <row r="38" spans="1:7" x14ac:dyDescent="0.25">
      <c r="A38" s="5">
        <v>36</v>
      </c>
      <c r="B38" s="27" t="s">
        <v>195</v>
      </c>
      <c r="C38" s="27" t="s">
        <v>196</v>
      </c>
      <c r="D38" s="27" t="s">
        <v>197</v>
      </c>
      <c r="E38" s="27" t="s">
        <v>166</v>
      </c>
      <c r="F38" s="31" t="s">
        <v>98</v>
      </c>
    </row>
    <row r="39" spans="1:7" x14ac:dyDescent="0.25">
      <c r="A39" s="5">
        <v>37</v>
      </c>
      <c r="B39" s="27" t="s">
        <v>89</v>
      </c>
      <c r="C39" s="27" t="s">
        <v>161</v>
      </c>
      <c r="D39" s="27" t="s">
        <v>87</v>
      </c>
      <c r="E39" s="27" t="s">
        <v>153</v>
      </c>
      <c r="F39" s="31" t="s">
        <v>96</v>
      </c>
    </row>
    <row r="40" spans="1:7" x14ac:dyDescent="0.25">
      <c r="A40" s="5">
        <v>38</v>
      </c>
      <c r="B40" s="27" t="s">
        <v>102</v>
      </c>
      <c r="C40" s="27" t="s">
        <v>162</v>
      </c>
      <c r="D40" s="27" t="s">
        <v>87</v>
      </c>
      <c r="E40" s="27" t="s">
        <v>153</v>
      </c>
      <c r="F40" s="31" t="s">
        <v>96</v>
      </c>
    </row>
    <row r="41" spans="1:7" x14ac:dyDescent="0.25">
      <c r="A41" s="5">
        <v>39</v>
      </c>
      <c r="B41" s="27" t="s">
        <v>203</v>
      </c>
      <c r="C41" s="27" t="s">
        <v>204</v>
      </c>
      <c r="D41" s="27" t="s">
        <v>205</v>
      </c>
      <c r="E41" s="27" t="s">
        <v>152</v>
      </c>
      <c r="F41" s="31" t="s">
        <v>98</v>
      </c>
    </row>
    <row r="42" spans="1:7" x14ac:dyDescent="0.25">
      <c r="A42" s="5">
        <v>40</v>
      </c>
      <c r="B42" s="5"/>
      <c r="C42" s="5"/>
      <c r="D42" s="5"/>
      <c r="E42" s="4"/>
      <c r="F42" s="7"/>
    </row>
    <row r="43" spans="1:7" x14ac:dyDescent="0.25">
      <c r="A43" s="5">
        <v>41</v>
      </c>
    </row>
    <row r="44" spans="1:7" x14ac:dyDescent="0.25">
      <c r="A44" s="5">
        <v>42</v>
      </c>
    </row>
    <row r="45" spans="1:7" x14ac:dyDescent="0.25">
      <c r="A45" s="5">
        <v>43</v>
      </c>
    </row>
  </sheetData>
  <sortState xmlns:xlrd2="http://schemas.microsoft.com/office/spreadsheetml/2017/richdata2" ref="B3:F40">
    <sortCondition ref="E3:E40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8"/>
  <sheetViews>
    <sheetView workbookViewId="0">
      <selection activeCell="I5" sqref="I5"/>
    </sheetView>
  </sheetViews>
  <sheetFormatPr defaultColWidth="9.140625" defaultRowHeight="15" x14ac:dyDescent="0.25"/>
  <cols>
    <col min="1" max="1" width="9.140625" style="1"/>
    <col min="2" max="2" width="22.85546875" style="1" customWidth="1"/>
    <col min="3" max="3" width="9.7109375" style="1" customWidth="1"/>
    <col min="4" max="4" width="18.5703125" style="1" customWidth="1"/>
    <col min="5" max="5" width="7.42578125" style="1" customWidth="1"/>
    <col min="6" max="6" width="5.5703125" style="1" bestFit="1" customWidth="1"/>
    <col min="7" max="16384" width="9.140625" style="1"/>
  </cols>
  <sheetData>
    <row r="1" spans="1:9" x14ac:dyDescent="0.25">
      <c r="A1" s="5"/>
      <c r="B1" s="5" t="s">
        <v>0</v>
      </c>
      <c r="C1" s="5" t="s">
        <v>5</v>
      </c>
      <c r="D1" s="5" t="s">
        <v>1</v>
      </c>
      <c r="E1" s="5" t="s">
        <v>2</v>
      </c>
      <c r="F1" s="5" t="s">
        <v>3</v>
      </c>
    </row>
    <row r="2" spans="1:9" x14ac:dyDescent="0.25">
      <c r="A2" s="5"/>
      <c r="B2" s="5"/>
      <c r="C2" s="5"/>
      <c r="D2" s="5"/>
      <c r="E2" s="5"/>
      <c r="F2" s="5"/>
    </row>
    <row r="3" spans="1:9" x14ac:dyDescent="0.25">
      <c r="A3" s="5">
        <v>1</v>
      </c>
      <c r="B3" s="27" t="s">
        <v>25</v>
      </c>
      <c r="C3" s="27" t="s">
        <v>118</v>
      </c>
      <c r="D3" s="27" t="s">
        <v>4</v>
      </c>
      <c r="E3" s="27" t="s">
        <v>147</v>
      </c>
      <c r="F3" s="31" t="s">
        <v>98</v>
      </c>
      <c r="H3" s="26" t="s">
        <v>82</v>
      </c>
      <c r="I3" s="1">
        <v>4</v>
      </c>
    </row>
    <row r="4" spans="1:9" x14ac:dyDescent="0.25">
      <c r="A4" s="5">
        <v>2</v>
      </c>
      <c r="B4" s="27" t="s">
        <v>14</v>
      </c>
      <c r="C4" s="27" t="s">
        <v>148</v>
      </c>
      <c r="D4" s="27" t="s">
        <v>7</v>
      </c>
      <c r="E4" s="27" t="s">
        <v>147</v>
      </c>
      <c r="F4" s="31" t="s">
        <v>96</v>
      </c>
      <c r="H4" s="26" t="s">
        <v>83</v>
      </c>
      <c r="I4" s="1">
        <v>4</v>
      </c>
    </row>
    <row r="5" spans="1:9" x14ac:dyDescent="0.25">
      <c r="A5" s="5">
        <v>3</v>
      </c>
      <c r="B5" s="27" t="s">
        <v>72</v>
      </c>
      <c r="C5" s="27" t="s">
        <v>150</v>
      </c>
      <c r="D5" s="27" t="s">
        <v>8</v>
      </c>
      <c r="E5" s="27" t="s">
        <v>147</v>
      </c>
      <c r="F5" s="28" t="s">
        <v>96</v>
      </c>
      <c r="G5" s="32"/>
      <c r="H5" s="26" t="s">
        <v>84</v>
      </c>
      <c r="I5" s="1">
        <v>1</v>
      </c>
    </row>
    <row r="6" spans="1:9" x14ac:dyDescent="0.25">
      <c r="A6" s="5">
        <v>4</v>
      </c>
      <c r="B6" s="27" t="s">
        <v>182</v>
      </c>
      <c r="C6" s="27" t="s">
        <v>189</v>
      </c>
      <c r="D6" s="27" t="s">
        <v>184</v>
      </c>
      <c r="E6" s="27" t="s">
        <v>147</v>
      </c>
      <c r="F6" s="28" t="s">
        <v>96</v>
      </c>
      <c r="G6" s="32"/>
      <c r="H6" s="26" t="s">
        <v>90</v>
      </c>
    </row>
    <row r="7" spans="1:9" x14ac:dyDescent="0.25">
      <c r="A7" s="5">
        <v>5</v>
      </c>
      <c r="B7" s="27" t="s">
        <v>13</v>
      </c>
      <c r="C7" s="27" t="s">
        <v>145</v>
      </c>
      <c r="D7" s="27" t="s">
        <v>7</v>
      </c>
      <c r="E7" s="27" t="s">
        <v>146</v>
      </c>
      <c r="F7" s="28" t="s">
        <v>98</v>
      </c>
      <c r="G7" s="19"/>
      <c r="H7" s="26" t="s">
        <v>92</v>
      </c>
    </row>
    <row r="8" spans="1:9" x14ac:dyDescent="0.25">
      <c r="A8" s="5">
        <v>6</v>
      </c>
      <c r="B8" s="27" t="s">
        <v>114</v>
      </c>
      <c r="C8" s="27" t="s">
        <v>115</v>
      </c>
      <c r="D8" s="27" t="s">
        <v>4</v>
      </c>
      <c r="E8" s="27" t="s">
        <v>146</v>
      </c>
      <c r="F8" s="31" t="s">
        <v>98</v>
      </c>
    </row>
    <row r="9" spans="1:9" x14ac:dyDescent="0.25">
      <c r="A9" s="5">
        <v>7</v>
      </c>
      <c r="B9" s="27" t="s">
        <v>116</v>
      </c>
      <c r="C9" s="27" t="s">
        <v>117</v>
      </c>
      <c r="D9" s="27" t="s">
        <v>4</v>
      </c>
      <c r="E9" s="27" t="s">
        <v>146</v>
      </c>
      <c r="F9" s="31" t="s">
        <v>98</v>
      </c>
    </row>
    <row r="10" spans="1:9" x14ac:dyDescent="0.25">
      <c r="A10" s="5">
        <v>8</v>
      </c>
      <c r="B10" s="27" t="s">
        <v>78</v>
      </c>
      <c r="C10" s="27" t="s">
        <v>149</v>
      </c>
      <c r="D10" s="27" t="s">
        <v>7</v>
      </c>
      <c r="E10" s="27" t="s">
        <v>146</v>
      </c>
      <c r="F10" s="31" t="s">
        <v>96</v>
      </c>
    </row>
    <row r="11" spans="1:9" x14ac:dyDescent="0.25">
      <c r="A11" s="5">
        <v>9</v>
      </c>
      <c r="B11" s="27" t="s">
        <v>86</v>
      </c>
      <c r="C11" s="27" t="s">
        <v>151</v>
      </c>
      <c r="D11" s="27" t="s">
        <v>87</v>
      </c>
      <c r="E11" s="27" t="s">
        <v>152</v>
      </c>
      <c r="F11" s="31" t="s">
        <v>96</v>
      </c>
    </row>
    <row r="12" spans="1:9" x14ac:dyDescent="0.25">
      <c r="A12" s="5">
        <v>10</v>
      </c>
      <c r="B12" s="21"/>
      <c r="C12" s="21"/>
      <c r="D12" s="21"/>
      <c r="E12" s="25"/>
      <c r="F12" s="22"/>
    </row>
    <row r="13" spans="1:9" x14ac:dyDescent="0.25">
      <c r="A13" s="5">
        <v>11</v>
      </c>
      <c r="B13" s="21"/>
      <c r="C13" s="21"/>
      <c r="D13" s="21"/>
      <c r="E13" s="21"/>
      <c r="F13" s="22"/>
    </row>
    <row r="14" spans="1:9" x14ac:dyDescent="0.25">
      <c r="A14" s="5">
        <v>12</v>
      </c>
      <c r="B14" s="21"/>
      <c r="C14" s="21"/>
      <c r="D14" s="21"/>
      <c r="E14" s="21"/>
      <c r="F14" s="22"/>
    </row>
    <row r="15" spans="1:9" x14ac:dyDescent="0.25">
      <c r="A15" s="5">
        <v>13</v>
      </c>
      <c r="B15" s="23"/>
      <c r="C15" s="23"/>
      <c r="D15" s="23"/>
      <c r="E15" s="23"/>
      <c r="F15" s="24"/>
    </row>
    <row r="16" spans="1:9" x14ac:dyDescent="0.25">
      <c r="A16" s="5">
        <v>14</v>
      </c>
      <c r="B16" s="5"/>
      <c r="C16" s="5"/>
      <c r="D16" s="5"/>
      <c r="E16" s="5"/>
      <c r="F16" s="5"/>
    </row>
    <row r="17" spans="1:6" x14ac:dyDescent="0.25">
      <c r="A17" s="5">
        <v>15</v>
      </c>
      <c r="B17" s="5"/>
      <c r="C17" s="5"/>
      <c r="D17" s="5"/>
      <c r="E17" s="5"/>
      <c r="F17" s="5"/>
    </row>
    <row r="18" spans="1:6" x14ac:dyDescent="0.25">
      <c r="B18" s="5"/>
      <c r="C18" s="5"/>
      <c r="D18" s="5"/>
      <c r="E18" s="5"/>
      <c r="F18" s="5"/>
    </row>
  </sheetData>
  <sortState xmlns:xlrd2="http://schemas.microsoft.com/office/spreadsheetml/2017/richdata2" ref="B3:F11">
    <sortCondition ref="E3:E11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4"/>
  <sheetViews>
    <sheetView workbookViewId="0">
      <selection activeCell="B9" sqref="B9"/>
    </sheetView>
  </sheetViews>
  <sheetFormatPr defaultColWidth="9.140625" defaultRowHeight="15" x14ac:dyDescent="0.25"/>
  <cols>
    <col min="1" max="1" width="9.140625" style="1"/>
    <col min="2" max="2" width="26.85546875" style="1" customWidth="1"/>
    <col min="3" max="3" width="16.7109375" style="1" customWidth="1"/>
    <col min="4" max="16384" width="9.140625" style="1"/>
  </cols>
  <sheetData>
    <row r="1" spans="1:4" x14ac:dyDescent="0.25">
      <c r="A1" s="5"/>
      <c r="B1" s="5" t="s">
        <v>0</v>
      </c>
      <c r="C1" s="5" t="s">
        <v>1</v>
      </c>
      <c r="D1" s="5"/>
    </row>
    <row r="2" spans="1:4" x14ac:dyDescent="0.25">
      <c r="A2" s="5"/>
      <c r="B2" s="5"/>
      <c r="C2" s="5"/>
      <c r="D2" s="5"/>
    </row>
    <row r="3" spans="1:4" x14ac:dyDescent="0.25">
      <c r="A3" s="4" t="s">
        <v>43</v>
      </c>
      <c r="B3" s="27" t="s">
        <v>81</v>
      </c>
      <c r="C3" s="27" t="s">
        <v>99</v>
      </c>
      <c r="D3" s="31" t="s">
        <v>98</v>
      </c>
    </row>
    <row r="4" spans="1:4" x14ac:dyDescent="0.25">
      <c r="A4" s="5"/>
      <c r="B4" s="27" t="s">
        <v>85</v>
      </c>
      <c r="C4" s="27" t="s">
        <v>99</v>
      </c>
      <c r="D4" s="31" t="s">
        <v>98</v>
      </c>
    </row>
    <row r="5" spans="1:4" x14ac:dyDescent="0.25">
      <c r="A5" s="5"/>
      <c r="B5" s="5"/>
      <c r="C5" s="5"/>
      <c r="D5" s="5"/>
    </row>
    <row r="6" spans="1:4" x14ac:dyDescent="0.25">
      <c r="A6" s="4" t="s">
        <v>44</v>
      </c>
      <c r="B6" s="27" t="s">
        <v>75</v>
      </c>
      <c r="C6" s="27" t="s">
        <v>73</v>
      </c>
      <c r="D6" s="31" t="s">
        <v>98</v>
      </c>
    </row>
    <row r="7" spans="1:4" x14ac:dyDescent="0.25">
      <c r="A7" s="5"/>
      <c r="B7" s="27" t="s">
        <v>100</v>
      </c>
      <c r="C7" s="27" t="s">
        <v>73</v>
      </c>
      <c r="D7" s="31" t="s">
        <v>98</v>
      </c>
    </row>
    <row r="8" spans="1:4" x14ac:dyDescent="0.25">
      <c r="A8" s="5"/>
      <c r="B8" s="5"/>
      <c r="C8" s="5"/>
      <c r="D8" s="5"/>
    </row>
    <row r="9" spans="1:4" x14ac:dyDescent="0.25">
      <c r="A9" s="4" t="s">
        <v>45</v>
      </c>
      <c r="B9" s="27" t="s">
        <v>206</v>
      </c>
      <c r="C9" s="27" t="s">
        <v>103</v>
      </c>
      <c r="D9" s="31" t="s">
        <v>96</v>
      </c>
    </row>
    <row r="10" spans="1:4" x14ac:dyDescent="0.25">
      <c r="A10" s="5"/>
      <c r="B10" s="27" t="s">
        <v>104</v>
      </c>
      <c r="C10" s="27" t="s">
        <v>103</v>
      </c>
      <c r="D10" s="31" t="s">
        <v>96</v>
      </c>
    </row>
    <row r="11" spans="1:4" x14ac:dyDescent="0.25">
      <c r="A11" s="5"/>
      <c r="B11" s="5"/>
      <c r="C11" s="5"/>
      <c r="D11" s="5"/>
    </row>
    <row r="12" spans="1:4" x14ac:dyDescent="0.25">
      <c r="A12" s="4" t="s">
        <v>46</v>
      </c>
      <c r="B12" s="27" t="s">
        <v>110</v>
      </c>
      <c r="C12" s="27" t="s">
        <v>95</v>
      </c>
      <c r="D12" s="31" t="s">
        <v>96</v>
      </c>
    </row>
    <row r="13" spans="1:4" x14ac:dyDescent="0.25">
      <c r="A13" s="5"/>
      <c r="B13" s="27" t="s">
        <v>111</v>
      </c>
      <c r="C13" s="27" t="s">
        <v>95</v>
      </c>
      <c r="D13" s="31" t="s">
        <v>96</v>
      </c>
    </row>
    <row r="14" spans="1:4" x14ac:dyDescent="0.25">
      <c r="A14" s="5"/>
      <c r="B14" s="5"/>
      <c r="C14" s="5"/>
      <c r="D14" s="5"/>
    </row>
    <row r="15" spans="1:4" x14ac:dyDescent="0.25">
      <c r="A15" s="4" t="s">
        <v>47</v>
      </c>
      <c r="B15" s="27" t="s">
        <v>126</v>
      </c>
      <c r="C15" s="27" t="s">
        <v>125</v>
      </c>
      <c r="D15" s="31" t="s">
        <v>98</v>
      </c>
    </row>
    <row r="16" spans="1:4" x14ac:dyDescent="0.25">
      <c r="A16" s="5"/>
      <c r="B16" s="27" t="s">
        <v>127</v>
      </c>
      <c r="C16" s="27" t="s">
        <v>125</v>
      </c>
      <c r="D16" s="31" t="s">
        <v>98</v>
      </c>
    </row>
    <row r="17" spans="1:4" x14ac:dyDescent="0.25">
      <c r="A17" s="5"/>
      <c r="B17" s="5"/>
      <c r="C17" s="5"/>
      <c r="D17" s="5"/>
    </row>
    <row r="18" spans="1:4" x14ac:dyDescent="0.25">
      <c r="A18" s="4" t="s">
        <v>48</v>
      </c>
      <c r="B18" s="27" t="s">
        <v>132</v>
      </c>
      <c r="C18" s="27" t="s">
        <v>103</v>
      </c>
      <c r="D18" s="31" t="s">
        <v>98</v>
      </c>
    </row>
    <row r="19" spans="1:4" x14ac:dyDescent="0.25">
      <c r="A19" s="5"/>
      <c r="B19" s="27" t="s">
        <v>133</v>
      </c>
      <c r="C19" s="27" t="s">
        <v>103</v>
      </c>
      <c r="D19" s="31" t="s">
        <v>98</v>
      </c>
    </row>
    <row r="20" spans="1:4" x14ac:dyDescent="0.25">
      <c r="A20" s="5"/>
      <c r="B20" s="5"/>
      <c r="C20" s="5"/>
      <c r="D20" s="5"/>
    </row>
    <row r="21" spans="1:4" x14ac:dyDescent="0.25">
      <c r="A21" s="4" t="s">
        <v>49</v>
      </c>
      <c r="B21" s="27" t="s">
        <v>134</v>
      </c>
      <c r="C21" s="27" t="s">
        <v>135</v>
      </c>
      <c r="D21" s="31" t="s">
        <v>96</v>
      </c>
    </row>
    <row r="22" spans="1:4" x14ac:dyDescent="0.25">
      <c r="A22" s="5"/>
      <c r="B22" s="27" t="s">
        <v>137</v>
      </c>
      <c r="C22" s="27" t="s">
        <v>139</v>
      </c>
      <c r="D22" s="31" t="s">
        <v>96</v>
      </c>
    </row>
    <row r="23" spans="1:4" x14ac:dyDescent="0.25">
      <c r="A23" s="5"/>
      <c r="B23" s="5"/>
      <c r="C23" s="5"/>
      <c r="D23" s="5"/>
    </row>
    <row r="24" spans="1:4" x14ac:dyDescent="0.25">
      <c r="A24" s="4" t="s">
        <v>50</v>
      </c>
      <c r="B24" s="27" t="s">
        <v>186</v>
      </c>
      <c r="C24" s="27" t="s">
        <v>184</v>
      </c>
      <c r="D24" s="31" t="s">
        <v>96</v>
      </c>
    </row>
    <row r="25" spans="1:4" x14ac:dyDescent="0.25">
      <c r="A25" s="5"/>
      <c r="B25" s="27" t="s">
        <v>185</v>
      </c>
      <c r="C25" s="27" t="s">
        <v>184</v>
      </c>
      <c r="D25" s="31" t="s">
        <v>96</v>
      </c>
    </row>
    <row r="26" spans="1:4" x14ac:dyDescent="0.25">
      <c r="A26" s="5"/>
      <c r="B26" s="5"/>
      <c r="C26" s="5"/>
      <c r="D26" s="5"/>
    </row>
    <row r="27" spans="1:4" x14ac:dyDescent="0.25">
      <c r="A27" s="4" t="s">
        <v>51</v>
      </c>
      <c r="B27" s="27" t="s">
        <v>190</v>
      </c>
      <c r="C27" s="27" t="s">
        <v>125</v>
      </c>
      <c r="D27" s="31" t="s">
        <v>98</v>
      </c>
    </row>
    <row r="28" spans="1:4" x14ac:dyDescent="0.25">
      <c r="A28" s="5"/>
      <c r="B28" s="27" t="s">
        <v>192</v>
      </c>
      <c r="C28" s="27" t="s">
        <v>125</v>
      </c>
      <c r="D28" s="31" t="s">
        <v>98</v>
      </c>
    </row>
    <row r="29" spans="1:4" x14ac:dyDescent="0.25">
      <c r="A29" s="5"/>
      <c r="B29" s="5"/>
      <c r="C29" s="5"/>
      <c r="D29" s="5"/>
    </row>
    <row r="30" spans="1:4" x14ac:dyDescent="0.25">
      <c r="A30" s="4" t="s">
        <v>52</v>
      </c>
      <c r="B30" s="5"/>
      <c r="C30" s="5"/>
      <c r="D30" s="7"/>
    </row>
    <row r="31" spans="1:4" x14ac:dyDescent="0.25">
      <c r="A31" s="5"/>
      <c r="B31" s="5"/>
      <c r="C31" s="5"/>
      <c r="D31" s="7"/>
    </row>
    <row r="32" spans="1:4" x14ac:dyDescent="0.25">
      <c r="A32" s="5"/>
    </row>
    <row r="33" spans="1:1" x14ac:dyDescent="0.25">
      <c r="A33" s="15" t="s">
        <v>67</v>
      </c>
    </row>
    <row r="34" spans="1:1" x14ac:dyDescent="0.25">
      <c r="A34" s="5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0"/>
  <sheetViews>
    <sheetView workbookViewId="0">
      <selection activeCell="B3" sqref="B3:D4"/>
    </sheetView>
  </sheetViews>
  <sheetFormatPr defaultColWidth="9.140625" defaultRowHeight="15" x14ac:dyDescent="0.25"/>
  <cols>
    <col min="1" max="1" width="9.140625" style="1"/>
    <col min="2" max="2" width="21.7109375" style="1" customWidth="1"/>
    <col min="3" max="3" width="14" style="1" customWidth="1"/>
    <col min="4" max="16384" width="9.140625" style="1"/>
  </cols>
  <sheetData>
    <row r="1" spans="1:4" x14ac:dyDescent="0.25">
      <c r="A1" s="5"/>
      <c r="B1" s="5" t="s">
        <v>0</v>
      </c>
      <c r="C1" s="5" t="s">
        <v>1</v>
      </c>
      <c r="D1" s="5" t="s">
        <v>3</v>
      </c>
    </row>
    <row r="2" spans="1:4" x14ac:dyDescent="0.25">
      <c r="A2" s="5"/>
      <c r="B2" s="5"/>
      <c r="C2" s="5"/>
      <c r="D2" s="5"/>
    </row>
    <row r="3" spans="1:4" x14ac:dyDescent="0.25">
      <c r="A3" s="4" t="s">
        <v>53</v>
      </c>
      <c r="B3" s="27" t="s">
        <v>114</v>
      </c>
      <c r="C3" s="27" t="s">
        <v>4</v>
      </c>
      <c r="D3" s="31" t="s">
        <v>98</v>
      </c>
    </row>
    <row r="4" spans="1:4" x14ac:dyDescent="0.25">
      <c r="A4" s="5"/>
      <c r="B4" s="27" t="s">
        <v>116</v>
      </c>
      <c r="C4" s="27" t="s">
        <v>4</v>
      </c>
      <c r="D4" s="31" t="s">
        <v>98</v>
      </c>
    </row>
    <row r="5" spans="1:4" x14ac:dyDescent="0.25">
      <c r="A5" s="5"/>
      <c r="B5" s="5"/>
      <c r="C5" s="5"/>
      <c r="D5" s="5"/>
    </row>
    <row r="6" spans="1:4" x14ac:dyDescent="0.25">
      <c r="A6" s="4" t="s">
        <v>54</v>
      </c>
      <c r="B6" s="5"/>
      <c r="C6" s="5"/>
      <c r="D6" s="5"/>
    </row>
    <row r="7" spans="1:4" x14ac:dyDescent="0.25">
      <c r="A7" s="5"/>
      <c r="B7" s="5"/>
      <c r="C7" s="5"/>
      <c r="D7" s="5"/>
    </row>
    <row r="8" spans="1:4" x14ac:dyDescent="0.25">
      <c r="A8" s="5"/>
      <c r="B8" s="5"/>
      <c r="C8" s="5"/>
      <c r="D8" s="5"/>
    </row>
    <row r="9" spans="1:4" x14ac:dyDescent="0.25">
      <c r="A9" s="4" t="s">
        <v>55</v>
      </c>
      <c r="B9" s="5"/>
      <c r="C9" s="5"/>
      <c r="D9" s="5"/>
    </row>
    <row r="10" spans="1:4" x14ac:dyDescent="0.25">
      <c r="A10" s="5"/>
      <c r="B10" s="5"/>
      <c r="C10" s="5"/>
      <c r="D10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Start 11.30</vt:lpstr>
      <vt:lpstr>Herrer</vt:lpstr>
      <vt:lpstr>Damer</vt:lpstr>
      <vt:lpstr>HP</vt:lpstr>
      <vt:lpstr>DP</vt:lpstr>
      <vt:lpstr>Oldboys</vt:lpstr>
      <vt:lpstr>Oldgirls</vt:lpstr>
      <vt:lpstr>OB P</vt:lpstr>
      <vt:lpstr>OG P</vt:lpstr>
      <vt:lpstr>OLD Mix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Bjarne Olsen</dc:creator>
  <cp:lastModifiedBy>Bjarne Olsen</cp:lastModifiedBy>
  <cp:lastPrinted>2026-04-27T16:23:50Z</cp:lastPrinted>
  <dcterms:created xsi:type="dcterms:W3CDTF">2023-02-19T15:50:31Z</dcterms:created>
  <dcterms:modified xsi:type="dcterms:W3CDTF">2026-05-18T09:49:34Z</dcterms:modified>
</cp:coreProperties>
</file>